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5505" tabRatio="680" activeTab="0"/>
  </bookViews>
  <sheets>
    <sheet name="ЛКС-2" sheetId="1" r:id="rId1"/>
  </sheets>
  <definedNames/>
  <calcPr fullCalcOnLoad="1"/>
</workbook>
</file>

<file path=xl/sharedStrings.xml><?xml version="1.0" encoding="utf-8"?>
<sst xmlns="http://schemas.openxmlformats.org/spreadsheetml/2006/main" count="371" uniqueCount="141">
  <si>
    <t>Адрес</t>
  </si>
  <si>
    <t>№</t>
  </si>
  <si>
    <t>п\п</t>
  </si>
  <si>
    <t>м2</t>
  </si>
  <si>
    <t>фасад цоколь</t>
  </si>
  <si>
    <t>подъезды</t>
  </si>
  <si>
    <t>меж пан швы</t>
  </si>
  <si>
    <t>козырьки</t>
  </si>
  <si>
    <t>балконы лоджии</t>
  </si>
  <si>
    <t>вен шахты</t>
  </si>
  <si>
    <t>карниз плиты</t>
  </si>
  <si>
    <t>крыльца</t>
  </si>
  <si>
    <t>ХВС</t>
  </si>
  <si>
    <t>ГВС</t>
  </si>
  <si>
    <t>канализация</t>
  </si>
  <si>
    <t>отопление</t>
  </si>
  <si>
    <t>бойлер</t>
  </si>
  <si>
    <t>м/п</t>
  </si>
  <si>
    <t>шт</t>
  </si>
  <si>
    <t>КОНСТРУКТИВНЫЕ   ЭЛЕМЕНТЫ</t>
  </si>
  <si>
    <t>ИНЖЕНЕРНОЕ ОБОРУДОВАНИЕ</t>
  </si>
  <si>
    <t>МЯГКАЯ кровля</t>
  </si>
  <si>
    <t>ШИФЕР кровля</t>
  </si>
  <si>
    <t>Всего: стоимость</t>
  </si>
  <si>
    <t>Конструктивные эл-ты:</t>
  </si>
  <si>
    <t>Инженерное оборуд.</t>
  </si>
  <si>
    <t>ВСЕГО по ООО "ЛКС-2"</t>
  </si>
  <si>
    <t xml:space="preserve"> </t>
  </si>
  <si>
    <t>СОГЛАСОВАНО:</t>
  </si>
  <si>
    <t>УТВЕРЖДАЮ:</t>
  </si>
  <si>
    <t>Непредвиденные</t>
  </si>
  <si>
    <t>пр.Ленина, 2</t>
  </si>
  <si>
    <t>пр.Ленина, 4</t>
  </si>
  <si>
    <t>пр.Ленина, 6</t>
  </si>
  <si>
    <t>пр.Ленина,  8</t>
  </si>
  <si>
    <t>пр. Ленина, 10</t>
  </si>
  <si>
    <t>пр.Ленина, 12</t>
  </si>
  <si>
    <t>пр.Ленина, 12 А</t>
  </si>
  <si>
    <t>пр.Ленина, 16</t>
  </si>
  <si>
    <t>пр.Ленина, 18</t>
  </si>
  <si>
    <t>пр.Ленина, 18 А</t>
  </si>
  <si>
    <t>пр.Ленина, 20</t>
  </si>
  <si>
    <t>пр.Ленина, 20А</t>
  </si>
  <si>
    <t>пр.Ленина, 22</t>
  </si>
  <si>
    <t>пр.Ленина, 24А</t>
  </si>
  <si>
    <t>пр.Мира, 15</t>
  </si>
  <si>
    <t>пр.Мира, 17</t>
  </si>
  <si>
    <t>пр.Мира, 17А</t>
  </si>
  <si>
    <t>пр.Мира, 17Б</t>
  </si>
  <si>
    <t>пр.Мира, 19</t>
  </si>
  <si>
    <t>пр.Мира, 19А</t>
  </si>
  <si>
    <t>пр.Мира, 21</t>
  </si>
  <si>
    <t>пр.Мира, 23</t>
  </si>
  <si>
    <t>пр.Мира, 23А</t>
  </si>
  <si>
    <t>пр.Армавирский, 9</t>
  </si>
  <si>
    <t>пр.Армавирский, 11</t>
  </si>
  <si>
    <t>пер.Камышенский, 3</t>
  </si>
  <si>
    <t>пер.Камышенский, 4</t>
  </si>
  <si>
    <t>ул.Краматорская, 32</t>
  </si>
  <si>
    <t>ул.Краматорская, 36</t>
  </si>
  <si>
    <t>ул.Л.Комсомола, 14</t>
  </si>
  <si>
    <t>ул.Л.Комсомола, 14А</t>
  </si>
  <si>
    <t>ул.Л.Комсомола, 18</t>
  </si>
  <si>
    <t>ул.Л.Комсомола, 25</t>
  </si>
  <si>
    <t>ул.Л.Комсомола, 27</t>
  </si>
  <si>
    <t>ул.Л.Комсомола, 29А</t>
  </si>
  <si>
    <t>ул.Л.Комсомола, 33</t>
  </si>
  <si>
    <t>ул.Л.Комсомола, 35</t>
  </si>
  <si>
    <t>ул.Станиславского, 53</t>
  </si>
  <si>
    <t>ул.Станиславского, 55</t>
  </si>
  <si>
    <t>ул.Станиславского, 55А</t>
  </si>
  <si>
    <t>ул.Станиславского, 55Б</t>
  </si>
  <si>
    <t>ул.Макаренко, 6</t>
  </si>
  <si>
    <t>ул.Макаренко, 8</t>
  </si>
  <si>
    <t>ул.Макаренко, 8А</t>
  </si>
  <si>
    <t>ул.Макаренко, 9</t>
  </si>
  <si>
    <t>ул.Макаренко, 11</t>
  </si>
  <si>
    <t>ул.Макаренко, 10</t>
  </si>
  <si>
    <t>ул.Макаренко, 10А</t>
  </si>
  <si>
    <t>ул.Макаренко, 12</t>
  </si>
  <si>
    <t>ул.Макаренко, 14</t>
  </si>
  <si>
    <t>пр.Николаевский, 3</t>
  </si>
  <si>
    <t>пр.Николаевский, 4</t>
  </si>
  <si>
    <t>пер.Синегорский, 3</t>
  </si>
  <si>
    <t>пер.Синегорский, 4</t>
  </si>
  <si>
    <t>пер.Синегорский, 5</t>
  </si>
  <si>
    <t>ул.Станиславского, 29</t>
  </si>
  <si>
    <t>ул.Станиславского, 31</t>
  </si>
  <si>
    <t>ул.Станиславского, 33</t>
  </si>
  <si>
    <t>ул.Станиславского, 35</t>
  </si>
  <si>
    <t>ул.Станиславского, 47</t>
  </si>
  <si>
    <t>ул.Станиславского, 47А</t>
  </si>
  <si>
    <t>ул.Станиславского, 51</t>
  </si>
  <si>
    <t>ТСЖ</t>
  </si>
  <si>
    <t>пр.Ленина, 14</t>
  </si>
  <si>
    <t>ул.Л.Комсомола, 37</t>
  </si>
  <si>
    <t>ул.Макаренко, 2</t>
  </si>
  <si>
    <t>ул.Макаренко, 3</t>
  </si>
  <si>
    <t>ул.Макаренко, 5</t>
  </si>
  <si>
    <t>ул.Макаренко, 5А</t>
  </si>
  <si>
    <t>ул.Макаренко, 4</t>
  </si>
  <si>
    <t>ул.Станиславского, 39</t>
  </si>
  <si>
    <t>ул.Станиславского, 41</t>
  </si>
  <si>
    <t>ул.Станиславского, 43</t>
  </si>
  <si>
    <t>ул.Станиславского, 45</t>
  </si>
  <si>
    <t>ул.Станиславского, 49А</t>
  </si>
  <si>
    <t>ул.Краматорская, 22</t>
  </si>
  <si>
    <t>ул.Краматорская, 26</t>
  </si>
  <si>
    <t>ул.Краматорская, 28</t>
  </si>
  <si>
    <t>ул.Краматорская, 30</t>
  </si>
  <si>
    <t>ул.Краматорская, 32А</t>
  </si>
  <si>
    <t>ул.Краматорская, 34</t>
  </si>
  <si>
    <t>пр.Ленина, 22А</t>
  </si>
  <si>
    <t>пр.Ленина, 24</t>
  </si>
  <si>
    <t>БЛАГОУСТРОЙСТВО</t>
  </si>
  <si>
    <t>д/площадка, зоны отдыха</t>
  </si>
  <si>
    <t>асф,отмостки</t>
  </si>
  <si>
    <t>штакетник</t>
  </si>
  <si>
    <t>Петренко В.В.</t>
  </si>
  <si>
    <t>Директор ООО "Ленинский коммунальный сервис-2"</t>
  </si>
  <si>
    <t>Коровина Н.Ю.</t>
  </si>
  <si>
    <t>Ген. директор ООО "УК"Ленинская"</t>
  </si>
  <si>
    <t>Стаценко М.И.</t>
  </si>
  <si>
    <t>Благоустройство</t>
  </si>
  <si>
    <t>электрика</t>
  </si>
  <si>
    <t>п/м</t>
  </si>
  <si>
    <t xml:space="preserve">           </t>
  </si>
  <si>
    <t>пр.Мира,21а</t>
  </si>
  <si>
    <t>ст-ть работ</t>
  </si>
  <si>
    <t>т.руб.</t>
  </si>
  <si>
    <t>Зам. ген.директора  по экономике</t>
  </si>
  <si>
    <t xml:space="preserve">ПЛАН ТЕКУЩЕГО РЕМОНТА </t>
  </si>
  <si>
    <t>по  О О О  " Л К С №  2 " на основании осеннего осмотра, обращений жителей, предписаний ГЖИ</t>
  </si>
  <si>
    <t>т.руб</t>
  </si>
  <si>
    <t>Общая стоимость работ на год</t>
  </si>
  <si>
    <t>Начальник ПТО</t>
  </si>
  <si>
    <t>Малькова С.А.</t>
  </si>
  <si>
    <t xml:space="preserve">Фактическая стоимость работ </t>
  </si>
  <si>
    <t>Причины отклонения</t>
  </si>
  <si>
    <t>восстановление конструкт. элементов</t>
  </si>
  <si>
    <t>долги населения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</si>
</sst>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;[Red]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53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1" fontId="8" fillId="0" borderId="0" xfId="18" applyNumberFormat="1" applyFont="1" applyFill="1" applyBorder="1" applyAlignment="1">
      <alignment horizontal="center"/>
      <protection/>
    </xf>
    <xf numFmtId="165" fontId="8" fillId="0" borderId="6" xfId="18" applyNumberFormat="1" applyFont="1" applyFill="1" applyBorder="1" applyAlignment="1">
      <alignment horizontal="center"/>
      <protection/>
    </xf>
    <xf numFmtId="165" fontId="8" fillId="0" borderId="0" xfId="18" applyNumberFormat="1" applyFont="1" applyFill="1" applyBorder="1" applyAlignment="1">
      <alignment horizontal="center"/>
      <protection/>
    </xf>
    <xf numFmtId="1" fontId="8" fillId="0" borderId="7" xfId="18" applyNumberFormat="1" applyFont="1" applyFill="1" applyBorder="1" applyAlignment="1">
      <alignment horizontal="center"/>
      <protection/>
    </xf>
    <xf numFmtId="1" fontId="8" fillId="0" borderId="1" xfId="18" applyNumberFormat="1" applyFont="1" applyFill="1" applyBorder="1" applyAlignment="1">
      <alignment horizontal="center"/>
      <protection/>
    </xf>
    <xf numFmtId="1" fontId="10" fillId="0" borderId="8" xfId="18" applyNumberFormat="1" applyFont="1" applyFill="1" applyBorder="1" applyAlignment="1">
      <alignment horizontal="left"/>
      <protection/>
    </xf>
    <xf numFmtId="1" fontId="11" fillId="0" borderId="8" xfId="18" applyNumberFormat="1" applyFont="1" applyFill="1" applyBorder="1" applyAlignment="1">
      <alignment horizontal="left" wrapText="1"/>
      <protection/>
    </xf>
    <xf numFmtId="1" fontId="12" fillId="0" borderId="8" xfId="18" applyNumberFormat="1" applyFont="1" applyFill="1" applyBorder="1" applyAlignment="1">
      <alignment horizontal="left" wrapText="1"/>
      <protection/>
    </xf>
    <xf numFmtId="1" fontId="8" fillId="0" borderId="9" xfId="18" applyNumberFormat="1" applyFont="1" applyFill="1" applyBorder="1" applyAlignment="1">
      <alignment horizontal="center"/>
      <protection/>
    </xf>
    <xf numFmtId="1" fontId="8" fillId="2" borderId="10" xfId="18" applyNumberFormat="1" applyFont="1" applyFill="1" applyBorder="1" applyAlignment="1">
      <alignment horizontal="left" wrapText="1"/>
      <protection/>
    </xf>
    <xf numFmtId="1" fontId="8" fillId="0" borderId="11" xfId="18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165" fontId="8" fillId="0" borderId="1" xfId="18" applyNumberFormat="1" applyFont="1" applyFill="1" applyBorder="1" applyAlignment="1">
      <alignment horizontal="center"/>
      <protection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" fontId="8" fillId="0" borderId="16" xfId="18" applyNumberFormat="1" applyFont="1" applyFill="1" applyBorder="1" applyAlignment="1">
      <alignment horizontal="center"/>
      <protection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1" fontId="8" fillId="0" borderId="17" xfId="18" applyNumberFormat="1" applyFont="1" applyFill="1" applyBorder="1" applyAlignment="1">
      <alignment horizontal="center"/>
      <protection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1" fontId="8" fillId="0" borderId="18" xfId="18" applyNumberFormat="1" applyFont="1" applyFill="1" applyBorder="1" applyAlignment="1">
      <alignment horizontal="center"/>
      <protection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" fontId="8" fillId="0" borderId="22" xfId="18" applyNumberFormat="1" applyFont="1" applyFill="1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165" fontId="8" fillId="0" borderId="17" xfId="18" applyNumberFormat="1" applyFont="1" applyFill="1" applyBorder="1" applyAlignment="1">
      <alignment horizontal="center"/>
      <protection/>
    </xf>
    <xf numFmtId="0" fontId="3" fillId="0" borderId="23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1" fontId="9" fillId="0" borderId="1" xfId="18" applyNumberFormat="1" applyFont="1" applyFill="1" applyBorder="1" applyAlignment="1">
      <alignment horizontal="left"/>
      <protection/>
    </xf>
    <xf numFmtId="1" fontId="8" fillId="0" borderId="24" xfId="18" applyNumberFormat="1" applyFont="1" applyFill="1" applyBorder="1" applyAlignment="1">
      <alignment horizontal="center"/>
      <protection/>
    </xf>
    <xf numFmtId="1" fontId="8" fillId="0" borderId="25" xfId="18" applyNumberFormat="1" applyFont="1" applyFill="1" applyBorder="1" applyAlignment="1">
      <alignment horizontal="center"/>
      <protection/>
    </xf>
    <xf numFmtId="1" fontId="8" fillId="2" borderId="26" xfId="18" applyNumberFormat="1" applyFont="1" applyFill="1" applyBorder="1" applyAlignment="1">
      <alignment horizontal="center"/>
      <protection/>
    </xf>
    <xf numFmtId="165" fontId="8" fillId="0" borderId="11" xfId="18" applyNumberFormat="1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" fontId="8" fillId="0" borderId="26" xfId="18" applyNumberFormat="1" applyFont="1" applyFill="1" applyBorder="1" applyAlignment="1">
      <alignment horizontal="center"/>
      <protection/>
    </xf>
    <xf numFmtId="0" fontId="3" fillId="0" borderId="28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13" fillId="0" borderId="28" xfId="0" applyFont="1" applyFill="1" applyBorder="1" applyAlignment="1">
      <alignment/>
    </xf>
    <xf numFmtId="0" fontId="13" fillId="0" borderId="28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165" fontId="8" fillId="0" borderId="27" xfId="18" applyNumberFormat="1" applyFont="1" applyFill="1" applyBorder="1" applyAlignment="1">
      <alignment horizontal="center"/>
      <protection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1" fontId="8" fillId="0" borderId="37" xfId="18" applyNumberFormat="1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165" fontId="8" fillId="0" borderId="38" xfId="18" applyNumberFormat="1" applyFont="1" applyFill="1" applyBorder="1" applyAlignment="1">
      <alignment horizontal="center"/>
      <protection/>
    </xf>
    <xf numFmtId="165" fontId="8" fillId="0" borderId="35" xfId="18" applyNumberFormat="1" applyFont="1" applyFill="1" applyBorder="1" applyAlignment="1">
      <alignment horizontal="center"/>
      <protection/>
    </xf>
    <xf numFmtId="165" fontId="8" fillId="0" borderId="36" xfId="18" applyNumberFormat="1" applyFont="1" applyFill="1" applyBorder="1" applyAlignment="1">
      <alignment horizontal="center"/>
      <protection/>
    </xf>
    <xf numFmtId="165" fontId="8" fillId="0" borderId="30" xfId="18" applyNumberFormat="1" applyFont="1" applyFill="1" applyBorder="1" applyAlignment="1">
      <alignment horizontal="center"/>
      <protection/>
    </xf>
    <xf numFmtId="165" fontId="8" fillId="0" borderId="39" xfId="18" applyNumberFormat="1" applyFont="1" applyFill="1" applyBorder="1" applyAlignment="1">
      <alignment horizontal="center"/>
      <protection/>
    </xf>
    <xf numFmtId="165" fontId="8" fillId="0" borderId="40" xfId="18" applyNumberFormat="1" applyFont="1" applyFill="1" applyBorder="1" applyAlignment="1">
      <alignment horizontal="center"/>
      <protection/>
    </xf>
    <xf numFmtId="1" fontId="8" fillId="0" borderId="41" xfId="18" applyNumberFormat="1" applyFont="1" applyFill="1" applyBorder="1" applyAlignment="1">
      <alignment horizontal="center"/>
      <protection/>
    </xf>
    <xf numFmtId="1" fontId="8" fillId="0" borderId="42" xfId="18" applyNumberFormat="1" applyFont="1" applyFill="1" applyBorder="1" applyAlignment="1">
      <alignment horizontal="center"/>
      <protection/>
    </xf>
    <xf numFmtId="1" fontId="8" fillId="0" borderId="43" xfId="18" applyNumberFormat="1" applyFont="1" applyFill="1" applyBorder="1" applyAlignment="1">
      <alignment horizontal="center"/>
      <protection/>
    </xf>
    <xf numFmtId="0" fontId="3" fillId="0" borderId="4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1" fontId="8" fillId="0" borderId="15" xfId="18" applyNumberFormat="1" applyFont="1" applyFill="1" applyBorder="1" applyAlignment="1">
      <alignment horizontal="center"/>
      <protection/>
    </xf>
    <xf numFmtId="165" fontId="3" fillId="0" borderId="15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" fontId="8" fillId="0" borderId="48" xfId="18" applyNumberFormat="1" applyFont="1" applyFill="1" applyBorder="1" applyAlignment="1">
      <alignment horizontal="center"/>
      <protection/>
    </xf>
    <xf numFmtId="1" fontId="8" fillId="0" borderId="49" xfId="18" applyNumberFormat="1" applyFont="1" applyFill="1" applyBorder="1" applyAlignment="1">
      <alignment horizontal="center"/>
      <protection/>
    </xf>
    <xf numFmtId="1" fontId="9" fillId="0" borderId="17" xfId="18" applyNumberFormat="1" applyFont="1" applyFill="1" applyBorder="1" applyAlignment="1">
      <alignment horizontal="left"/>
      <protection/>
    </xf>
    <xf numFmtId="1" fontId="8" fillId="0" borderId="44" xfId="18" applyNumberFormat="1" applyFont="1" applyFill="1" applyBorder="1" applyAlignment="1">
      <alignment horizontal="center"/>
      <protection/>
    </xf>
    <xf numFmtId="0" fontId="4" fillId="0" borderId="5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5" fontId="3" fillId="0" borderId="51" xfId="0" applyNumberFormat="1" applyFont="1" applyFill="1" applyBorder="1" applyAlignment="1">
      <alignment/>
    </xf>
    <xf numFmtId="165" fontId="3" fillId="0" borderId="7" xfId="0" applyNumberFormat="1" applyFont="1" applyFill="1" applyBorder="1" applyAlignment="1">
      <alignment/>
    </xf>
    <xf numFmtId="165" fontId="3" fillId="0" borderId="9" xfId="0" applyNumberFormat="1" applyFont="1" applyFill="1" applyBorder="1" applyAlignment="1">
      <alignment/>
    </xf>
    <xf numFmtId="165" fontId="8" fillId="0" borderId="52" xfId="18" applyNumberFormat="1" applyFont="1" applyFill="1" applyBorder="1" applyAlignment="1">
      <alignment horizontal="center"/>
      <protection/>
    </xf>
    <xf numFmtId="165" fontId="3" fillId="0" borderId="7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1" fontId="8" fillId="0" borderId="53" xfId="18" applyNumberFormat="1" applyFont="1" applyFill="1" applyBorder="1" applyAlignment="1">
      <alignment horizontal="center"/>
      <protection/>
    </xf>
    <xf numFmtId="165" fontId="8" fillId="0" borderId="29" xfId="18" applyNumberFormat="1" applyFont="1" applyFill="1" applyBorder="1" applyAlignment="1">
      <alignment horizontal="center"/>
      <protection/>
    </xf>
    <xf numFmtId="165" fontId="3" fillId="0" borderId="51" xfId="0" applyNumberFormat="1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justify"/>
    </xf>
    <xf numFmtId="0" fontId="4" fillId="0" borderId="57" xfId="0" applyFont="1" applyFill="1" applyBorder="1" applyAlignment="1">
      <alignment horizontal="center" vertical="justify"/>
    </xf>
    <xf numFmtId="0" fontId="4" fillId="0" borderId="29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" fontId="8" fillId="2" borderId="6" xfId="18" applyNumberFormat="1" applyFont="1" applyFill="1" applyBorder="1" applyAlignment="1">
      <alignment horizontal="center"/>
      <protection/>
    </xf>
    <xf numFmtId="1" fontId="8" fillId="2" borderId="24" xfId="18" applyNumberFormat="1" applyFont="1" applyFill="1" applyBorder="1" applyAlignment="1">
      <alignment horizontal="center"/>
      <protection/>
    </xf>
    <xf numFmtId="1" fontId="8" fillId="2" borderId="11" xfId="18" applyNumberFormat="1" applyFont="1" applyFill="1" applyBorder="1" applyAlignment="1">
      <alignment horizontal="center"/>
      <protection/>
    </xf>
    <xf numFmtId="1" fontId="8" fillId="2" borderId="26" xfId="18" applyNumberFormat="1" applyFont="1" applyFill="1" applyBorder="1" applyAlignment="1">
      <alignment horizontal="center"/>
      <protection/>
    </xf>
    <xf numFmtId="165" fontId="8" fillId="0" borderId="11" xfId="18" applyNumberFormat="1" applyFont="1" applyFill="1" applyBorder="1" applyAlignment="1">
      <alignment horizontal="center"/>
      <protection/>
    </xf>
    <xf numFmtId="1" fontId="8" fillId="0" borderId="7" xfId="18" applyNumberFormat="1" applyFont="1" applyFill="1" applyBorder="1" applyAlignment="1">
      <alignment horizontal="center"/>
      <protection/>
    </xf>
    <xf numFmtId="1" fontId="8" fillId="0" borderId="58" xfId="18" applyNumberFormat="1" applyFont="1" applyFill="1" applyBorder="1" applyAlignment="1">
      <alignment horizontal="center"/>
      <protection/>
    </xf>
    <xf numFmtId="1" fontId="8" fillId="0" borderId="2" xfId="18" applyNumberFormat="1" applyFont="1" applyFill="1" applyBorder="1" applyAlignment="1">
      <alignment horizontal="center"/>
      <protection/>
    </xf>
    <xf numFmtId="1" fontId="8" fillId="0" borderId="18" xfId="18" applyNumberFormat="1" applyFont="1" applyFill="1" applyBorder="1" applyAlignment="1">
      <alignment horizontal="center"/>
      <protection/>
    </xf>
    <xf numFmtId="1" fontId="8" fillId="0" borderId="1" xfId="18" applyNumberFormat="1" applyFont="1" applyFill="1" applyBorder="1" applyAlignment="1">
      <alignment horizontal="center"/>
      <protection/>
    </xf>
    <xf numFmtId="1" fontId="8" fillId="0" borderId="16" xfId="18" applyNumberFormat="1" applyFont="1" applyFill="1" applyBorder="1" applyAlignment="1">
      <alignment horizontal="center"/>
      <protection/>
    </xf>
    <xf numFmtId="165" fontId="8" fillId="0" borderId="1" xfId="18" applyNumberFormat="1" applyFont="1" applyFill="1" applyBorder="1" applyAlignment="1">
      <alignment horizontal="center"/>
      <protection/>
    </xf>
    <xf numFmtId="1" fontId="8" fillId="0" borderId="15" xfId="18" applyNumberFormat="1" applyFont="1" applyFill="1" applyBorder="1" applyAlignment="1">
      <alignment horizontal="center"/>
      <protection/>
    </xf>
    <xf numFmtId="1" fontId="8" fillId="0" borderId="17" xfId="18" applyNumberFormat="1" applyFont="1" applyFill="1" applyBorder="1" applyAlignment="1">
      <alignment horizontal="center"/>
      <protection/>
    </xf>
    <xf numFmtId="1" fontId="8" fillId="0" borderId="25" xfId="18" applyNumberFormat="1" applyFont="1" applyFill="1" applyBorder="1" applyAlignment="1">
      <alignment horizontal="center"/>
      <protection/>
    </xf>
    <xf numFmtId="165" fontId="8" fillId="0" borderId="17" xfId="18" applyNumberFormat="1" applyFont="1" applyFill="1" applyBorder="1" applyAlignment="1">
      <alignment horizontal="center"/>
      <protection/>
    </xf>
    <xf numFmtId="0" fontId="4" fillId="0" borderId="59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center" wrapText="1"/>
    </xf>
    <xf numFmtId="0" fontId="6" fillId="0" borderId="53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без непредвид надо ТЕКУЩ.РЕМ 2009-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19"/>
  <sheetViews>
    <sheetView tabSelected="1" zoomScale="75" zoomScaleNormal="75" workbookViewId="0" topLeftCell="C1">
      <pane ySplit="9" topLeftCell="BM10" activePane="bottomLeft" state="frozen"/>
      <selection pane="topLeft" activeCell="G1" sqref="G1"/>
      <selection pane="bottomLeft" activeCell="AV16" sqref="AV16"/>
    </sheetView>
  </sheetViews>
  <sheetFormatPr defaultColWidth="9.00390625" defaultRowHeight="18" customHeight="1"/>
  <cols>
    <col min="1" max="1" width="6.875" style="12" hidden="1" customWidth="1"/>
    <col min="2" max="2" width="29.25390625" style="35" hidden="1" customWidth="1"/>
    <col min="3" max="3" width="7.875" style="35" customWidth="1"/>
    <col min="4" max="4" width="29.25390625" style="35" customWidth="1"/>
    <col min="5" max="5" width="9.75390625" style="2" customWidth="1"/>
    <col min="6" max="6" width="8.75390625" style="2" customWidth="1"/>
    <col min="7" max="7" width="7.625" style="2" customWidth="1"/>
    <col min="8" max="8" width="8.125" style="2" customWidth="1"/>
    <col min="9" max="9" width="7.375" style="2" customWidth="1"/>
    <col min="10" max="11" width="8.00390625" style="2" customWidth="1"/>
    <col min="12" max="12" width="7.00390625" style="2" customWidth="1"/>
    <col min="13" max="13" width="8.00390625" style="2" customWidth="1"/>
    <col min="14" max="14" width="8.125" style="2" customWidth="1"/>
    <col min="15" max="15" width="7.625" style="2" customWidth="1"/>
    <col min="16" max="16" width="6.625" style="2" customWidth="1"/>
    <col min="17" max="17" width="8.875" style="2" customWidth="1"/>
    <col min="18" max="18" width="6.875" style="2" customWidth="1"/>
    <col min="19" max="19" width="7.625" style="2" customWidth="1"/>
    <col min="20" max="20" width="8.375" style="2" customWidth="1"/>
    <col min="21" max="21" width="7.375" style="2" customWidth="1"/>
    <col min="22" max="22" width="8.375" style="2" customWidth="1"/>
    <col min="23" max="23" width="7.375" style="2" customWidth="1"/>
    <col min="24" max="24" width="7.625" style="74" customWidth="1"/>
    <col min="25" max="25" width="9.00390625" style="2" customWidth="1"/>
    <col min="26" max="26" width="9.625" style="2" customWidth="1"/>
    <col min="27" max="27" width="9.00390625" style="2" customWidth="1"/>
    <col min="28" max="28" width="8.375" style="2" customWidth="1"/>
    <col min="29" max="29" width="8.00390625" style="2" customWidth="1"/>
    <col min="30" max="30" width="8.875" style="2" customWidth="1"/>
    <col min="31" max="31" width="8.25390625" style="2" customWidth="1"/>
    <col min="32" max="32" width="7.75390625" style="2" customWidth="1"/>
    <col min="33" max="33" width="8.625" style="2" customWidth="1"/>
    <col min="34" max="35" width="7.25390625" style="2" customWidth="1"/>
    <col min="36" max="36" width="8.75390625" style="2" customWidth="1"/>
    <col min="37" max="38" width="7.625" style="12" customWidth="1"/>
    <col min="39" max="39" width="9.125" style="12" customWidth="1"/>
    <col min="40" max="40" width="7.375" style="12" customWidth="1"/>
    <col min="41" max="41" width="7.875" style="12" customWidth="1"/>
    <col min="42" max="42" width="8.375" style="12" customWidth="1"/>
    <col min="43" max="43" width="12.625" style="12" customWidth="1"/>
    <col min="44" max="44" width="16.00390625" style="12" customWidth="1"/>
    <col min="45" max="45" width="44.25390625" style="12" customWidth="1"/>
    <col min="46" max="16384" width="9.125" style="12" customWidth="1"/>
  </cols>
  <sheetData>
    <row r="1" spans="2:36" s="8" customFormat="1" ht="18" customHeight="1">
      <c r="B1" s="8" t="s">
        <v>28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0"/>
      <c r="Y1" s="2"/>
      <c r="Z1" s="2"/>
      <c r="AA1" s="2"/>
      <c r="AB1" s="2"/>
      <c r="AC1" s="2"/>
      <c r="AD1" s="2"/>
      <c r="AE1" s="35" t="s">
        <v>29</v>
      </c>
      <c r="AF1" s="35"/>
      <c r="AG1" s="35"/>
      <c r="AH1" s="35"/>
      <c r="AI1" s="2"/>
      <c r="AJ1" s="2"/>
    </row>
    <row r="2" spans="2:36" s="8" customFormat="1" ht="18" customHeight="1">
      <c r="B2" s="8" t="s">
        <v>130</v>
      </c>
      <c r="D2" s="8" t="s">
        <v>28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0"/>
      <c r="Y2" s="2"/>
      <c r="Z2" s="2"/>
      <c r="AA2" s="2"/>
      <c r="AB2" s="2"/>
      <c r="AC2" s="8" t="s">
        <v>121</v>
      </c>
      <c r="AI2" s="2"/>
      <c r="AJ2" s="2"/>
    </row>
    <row r="3" spans="2:36" s="8" customFormat="1" ht="18" customHeight="1">
      <c r="B3" s="14"/>
      <c r="D3" s="8" t="s">
        <v>130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0"/>
      <c r="Y3" s="2"/>
      <c r="Z3" s="2"/>
      <c r="AA3" s="2"/>
      <c r="AB3" s="2"/>
      <c r="AC3" s="2"/>
      <c r="AD3" s="2"/>
      <c r="AE3" s="14"/>
      <c r="AF3" s="9"/>
      <c r="AG3" s="6" t="s">
        <v>122</v>
      </c>
      <c r="AH3" s="6"/>
      <c r="AI3" s="6"/>
      <c r="AJ3" s="6"/>
    </row>
    <row r="4" spans="2:41" s="8" customFormat="1" ht="18" customHeight="1">
      <c r="B4" s="9"/>
      <c r="D4" s="14"/>
      <c r="E4" s="6" t="s">
        <v>118</v>
      </c>
      <c r="F4" s="2"/>
      <c r="G4" s="2"/>
      <c r="H4" s="2"/>
      <c r="I4" s="7"/>
      <c r="J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84"/>
      <c r="Y4" s="7"/>
      <c r="Z4" s="7"/>
      <c r="AA4" s="7"/>
      <c r="AB4" s="7"/>
      <c r="AC4" s="7"/>
      <c r="AD4" s="7"/>
      <c r="AE4" s="7"/>
      <c r="AF4" s="7"/>
      <c r="AG4" s="7"/>
      <c r="AH4" s="7"/>
      <c r="AI4" s="2"/>
      <c r="AJ4" s="2"/>
      <c r="AO4" s="8" t="s">
        <v>126</v>
      </c>
    </row>
    <row r="5" spans="1:34" ht="18" customHeight="1">
      <c r="A5" s="11"/>
      <c r="B5" s="11"/>
      <c r="C5" s="8"/>
      <c r="D5" s="9"/>
      <c r="E5" s="6"/>
      <c r="G5" s="160" t="s">
        <v>131</v>
      </c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69"/>
      <c r="AE5" s="38"/>
      <c r="AF5" s="38"/>
      <c r="AG5" s="38"/>
      <c r="AH5" s="38"/>
    </row>
    <row r="6" spans="1:34" ht="18" customHeight="1" thickBot="1">
      <c r="A6" s="11"/>
      <c r="B6" s="11"/>
      <c r="C6" s="11"/>
      <c r="D6" s="11"/>
      <c r="I6" s="39" t="s">
        <v>132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69"/>
      <c r="AA6" s="39"/>
      <c r="AB6" s="39"/>
      <c r="AC6" s="39"/>
      <c r="AD6" s="39"/>
      <c r="AE6" s="39"/>
      <c r="AF6" s="56"/>
      <c r="AG6" s="56"/>
      <c r="AH6" s="56"/>
    </row>
    <row r="7" spans="1:45" s="13" customFormat="1" ht="18" customHeight="1" thickBot="1">
      <c r="A7" s="15"/>
      <c r="B7" s="177" t="s">
        <v>0</v>
      </c>
      <c r="C7" s="179" t="s">
        <v>1</v>
      </c>
      <c r="D7" s="181" t="s">
        <v>0</v>
      </c>
      <c r="E7" s="155" t="s">
        <v>19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7"/>
      <c r="Y7" s="155" t="s">
        <v>20</v>
      </c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7"/>
      <c r="AK7" s="155" t="s">
        <v>114</v>
      </c>
      <c r="AL7" s="156"/>
      <c r="AM7" s="156"/>
      <c r="AN7" s="156"/>
      <c r="AO7" s="156"/>
      <c r="AP7" s="156"/>
      <c r="AQ7" s="153" t="s">
        <v>134</v>
      </c>
      <c r="AR7" s="153" t="s">
        <v>137</v>
      </c>
      <c r="AS7" s="158" t="s">
        <v>138</v>
      </c>
    </row>
    <row r="8" spans="1:45" s="37" customFormat="1" ht="57.75" customHeight="1" thickBot="1">
      <c r="A8" s="36" t="s">
        <v>1</v>
      </c>
      <c r="B8" s="178"/>
      <c r="C8" s="180"/>
      <c r="D8" s="151"/>
      <c r="E8" s="123" t="s">
        <v>22</v>
      </c>
      <c r="F8" s="124" t="s">
        <v>128</v>
      </c>
      <c r="G8" s="120" t="s">
        <v>21</v>
      </c>
      <c r="H8" s="120" t="s">
        <v>128</v>
      </c>
      <c r="I8" s="120" t="s">
        <v>4</v>
      </c>
      <c r="J8" s="120" t="s">
        <v>128</v>
      </c>
      <c r="K8" s="120" t="s">
        <v>5</v>
      </c>
      <c r="L8" s="120" t="s">
        <v>128</v>
      </c>
      <c r="M8" s="120" t="s">
        <v>6</v>
      </c>
      <c r="N8" s="120" t="s">
        <v>128</v>
      </c>
      <c r="O8" s="120" t="s">
        <v>7</v>
      </c>
      <c r="P8" s="120" t="s">
        <v>128</v>
      </c>
      <c r="Q8" s="120" t="s">
        <v>8</v>
      </c>
      <c r="R8" s="120" t="s">
        <v>128</v>
      </c>
      <c r="S8" s="120" t="s">
        <v>9</v>
      </c>
      <c r="T8" s="120" t="s">
        <v>128</v>
      </c>
      <c r="U8" s="120" t="s">
        <v>10</v>
      </c>
      <c r="V8" s="121" t="s">
        <v>128</v>
      </c>
      <c r="W8" s="121" t="s">
        <v>11</v>
      </c>
      <c r="X8" s="121" t="s">
        <v>128</v>
      </c>
      <c r="Y8" s="120" t="s">
        <v>12</v>
      </c>
      <c r="Z8" s="121" t="s">
        <v>128</v>
      </c>
      <c r="AA8" s="120" t="s">
        <v>13</v>
      </c>
      <c r="AB8" s="121" t="s">
        <v>128</v>
      </c>
      <c r="AC8" s="120" t="s">
        <v>14</v>
      </c>
      <c r="AD8" s="121" t="s">
        <v>128</v>
      </c>
      <c r="AE8" s="120" t="s">
        <v>15</v>
      </c>
      <c r="AF8" s="121" t="s">
        <v>128</v>
      </c>
      <c r="AG8" s="121" t="s">
        <v>124</v>
      </c>
      <c r="AH8" s="121" t="s">
        <v>128</v>
      </c>
      <c r="AI8" s="120" t="s">
        <v>16</v>
      </c>
      <c r="AJ8" s="121" t="s">
        <v>128</v>
      </c>
      <c r="AK8" s="123" t="s">
        <v>116</v>
      </c>
      <c r="AL8" s="121" t="s">
        <v>128</v>
      </c>
      <c r="AM8" s="120" t="s">
        <v>115</v>
      </c>
      <c r="AN8" s="121" t="s">
        <v>128</v>
      </c>
      <c r="AO8" s="121" t="s">
        <v>117</v>
      </c>
      <c r="AP8" s="121" t="s">
        <v>128</v>
      </c>
      <c r="AQ8" s="154"/>
      <c r="AR8" s="154"/>
      <c r="AS8" s="159"/>
    </row>
    <row r="9" spans="1:45" s="13" customFormat="1" ht="18" customHeight="1" thickBot="1">
      <c r="A9" s="95" t="s">
        <v>2</v>
      </c>
      <c r="B9" s="96"/>
      <c r="C9" s="76" t="s">
        <v>2</v>
      </c>
      <c r="D9" s="152"/>
      <c r="E9" s="122" t="s">
        <v>3</v>
      </c>
      <c r="F9" s="77" t="s">
        <v>129</v>
      </c>
      <c r="G9" s="97" t="s">
        <v>3</v>
      </c>
      <c r="H9" s="97" t="s">
        <v>129</v>
      </c>
      <c r="I9" s="97" t="s">
        <v>3</v>
      </c>
      <c r="J9" s="97" t="s">
        <v>129</v>
      </c>
      <c r="K9" s="97" t="s">
        <v>18</v>
      </c>
      <c r="L9" s="97" t="s">
        <v>129</v>
      </c>
      <c r="M9" s="97" t="s">
        <v>17</v>
      </c>
      <c r="N9" s="97" t="s">
        <v>129</v>
      </c>
      <c r="O9" s="97" t="s">
        <v>18</v>
      </c>
      <c r="P9" s="97" t="s">
        <v>129</v>
      </c>
      <c r="Q9" s="97" t="s">
        <v>18</v>
      </c>
      <c r="R9" s="97" t="s">
        <v>129</v>
      </c>
      <c r="S9" s="97" t="s">
        <v>18</v>
      </c>
      <c r="T9" s="97" t="s">
        <v>129</v>
      </c>
      <c r="U9" s="97" t="s">
        <v>18</v>
      </c>
      <c r="V9" s="119" t="s">
        <v>129</v>
      </c>
      <c r="W9" s="119" t="s">
        <v>18</v>
      </c>
      <c r="X9" s="98" t="s">
        <v>129</v>
      </c>
      <c r="Y9" s="122" t="s">
        <v>17</v>
      </c>
      <c r="Z9" s="97" t="s">
        <v>129</v>
      </c>
      <c r="AA9" s="97" t="s">
        <v>17</v>
      </c>
      <c r="AB9" s="97" t="s">
        <v>129</v>
      </c>
      <c r="AC9" s="97" t="s">
        <v>17</v>
      </c>
      <c r="AD9" s="97" t="s">
        <v>129</v>
      </c>
      <c r="AE9" s="97" t="s">
        <v>17</v>
      </c>
      <c r="AF9" s="97" t="s">
        <v>129</v>
      </c>
      <c r="AG9" s="97" t="s">
        <v>125</v>
      </c>
      <c r="AH9" s="97" t="s">
        <v>129</v>
      </c>
      <c r="AI9" s="97" t="s">
        <v>18</v>
      </c>
      <c r="AJ9" s="98" t="s">
        <v>129</v>
      </c>
      <c r="AK9" s="106" t="s">
        <v>3</v>
      </c>
      <c r="AL9" s="119" t="s">
        <v>129</v>
      </c>
      <c r="AM9" s="107" t="s">
        <v>18</v>
      </c>
      <c r="AN9" s="119" t="s">
        <v>129</v>
      </c>
      <c r="AO9" s="108" t="s">
        <v>17</v>
      </c>
      <c r="AP9" s="98" t="s">
        <v>129</v>
      </c>
      <c r="AQ9" s="76" t="s">
        <v>133</v>
      </c>
      <c r="AR9" s="78" t="s">
        <v>133</v>
      </c>
      <c r="AS9" s="78"/>
    </row>
    <row r="10" spans="1:45" s="13" customFormat="1" ht="18" customHeight="1" thickBot="1">
      <c r="A10" s="76">
        <v>1</v>
      </c>
      <c r="B10" s="78">
        <v>2</v>
      </c>
      <c r="C10" s="129">
        <v>1</v>
      </c>
      <c r="D10" s="130">
        <v>2</v>
      </c>
      <c r="E10" s="77">
        <v>3</v>
      </c>
      <c r="F10" s="129">
        <v>4</v>
      </c>
      <c r="G10" s="130">
        <v>5</v>
      </c>
      <c r="H10" s="77">
        <v>6</v>
      </c>
      <c r="I10" s="129">
        <v>7</v>
      </c>
      <c r="J10" s="130">
        <v>8</v>
      </c>
      <c r="K10" s="77">
        <v>9</v>
      </c>
      <c r="L10" s="129">
        <v>10</v>
      </c>
      <c r="M10" s="130">
        <v>11</v>
      </c>
      <c r="N10" s="77">
        <v>12</v>
      </c>
      <c r="O10" s="129">
        <v>13</v>
      </c>
      <c r="P10" s="130">
        <v>14</v>
      </c>
      <c r="Q10" s="77">
        <v>15</v>
      </c>
      <c r="R10" s="129">
        <v>16</v>
      </c>
      <c r="S10" s="130">
        <v>17</v>
      </c>
      <c r="T10" s="77">
        <v>18</v>
      </c>
      <c r="U10" s="129">
        <v>19</v>
      </c>
      <c r="V10" s="130">
        <v>20</v>
      </c>
      <c r="W10" s="77">
        <v>21</v>
      </c>
      <c r="X10" s="129">
        <v>22</v>
      </c>
      <c r="Y10" s="130">
        <v>23</v>
      </c>
      <c r="Z10" s="77">
        <v>24</v>
      </c>
      <c r="AA10" s="129">
        <v>25</v>
      </c>
      <c r="AB10" s="130">
        <v>26</v>
      </c>
      <c r="AC10" s="77">
        <v>27</v>
      </c>
      <c r="AD10" s="129">
        <v>28</v>
      </c>
      <c r="AE10" s="130">
        <v>29</v>
      </c>
      <c r="AF10" s="77">
        <v>30</v>
      </c>
      <c r="AG10" s="129">
        <v>31</v>
      </c>
      <c r="AH10" s="130">
        <v>32</v>
      </c>
      <c r="AI10" s="77">
        <v>33</v>
      </c>
      <c r="AJ10" s="129">
        <v>34</v>
      </c>
      <c r="AK10" s="130">
        <v>35</v>
      </c>
      <c r="AL10" s="77">
        <v>36</v>
      </c>
      <c r="AM10" s="129">
        <v>37</v>
      </c>
      <c r="AN10" s="130">
        <v>38</v>
      </c>
      <c r="AO10" s="77">
        <v>39</v>
      </c>
      <c r="AP10" s="129">
        <v>40</v>
      </c>
      <c r="AQ10" s="141">
        <v>41</v>
      </c>
      <c r="AR10" s="140">
        <v>42</v>
      </c>
      <c r="AS10" s="78">
        <v>43</v>
      </c>
    </row>
    <row r="11" spans="1:45" s="8" customFormat="1" ht="18" customHeight="1">
      <c r="A11" s="60">
        <v>1</v>
      </c>
      <c r="B11" s="93" t="s">
        <v>31</v>
      </c>
      <c r="C11" s="44">
        <v>1</v>
      </c>
      <c r="D11" s="125" t="s">
        <v>31</v>
      </c>
      <c r="E11" s="42">
        <v>8</v>
      </c>
      <c r="F11" s="132">
        <f>E11*270.34/1000</f>
        <v>2.1627199999999998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>
        <v>1</v>
      </c>
      <c r="R11" s="94">
        <f>Q11*1700/1000</f>
        <v>1.7</v>
      </c>
      <c r="S11" s="94"/>
      <c r="T11" s="94"/>
      <c r="U11" s="94"/>
      <c r="V11" s="75"/>
      <c r="W11" s="75"/>
      <c r="X11" s="90"/>
      <c r="Y11" s="94"/>
      <c r="Z11" s="94"/>
      <c r="AA11" s="94"/>
      <c r="AB11" s="94"/>
      <c r="AC11" s="94" t="s">
        <v>27</v>
      </c>
      <c r="AD11" s="94"/>
      <c r="AE11" s="94"/>
      <c r="AF11" s="75"/>
      <c r="AG11" s="75"/>
      <c r="AH11" s="75"/>
      <c r="AI11" s="94"/>
      <c r="AJ11" s="118"/>
      <c r="AK11" s="103"/>
      <c r="AL11" s="103"/>
      <c r="AM11" s="104"/>
      <c r="AN11" s="104"/>
      <c r="AO11" s="105"/>
      <c r="AP11" s="105"/>
      <c r="AQ11" s="142">
        <f aca="true" t="shared" si="0" ref="AQ11:AQ42">AJ11+AH11+AF11+AD11+AB11+Z11+X11+V11+T11+R11+P11+N11+L11+J11+H11+F11</f>
        <v>3.8627199999999995</v>
      </c>
      <c r="AR11" s="150">
        <v>176.091</v>
      </c>
      <c r="AS11" s="104" t="s">
        <v>139</v>
      </c>
    </row>
    <row r="12" spans="1:45" s="8" customFormat="1" ht="18" customHeight="1">
      <c r="A12" s="44">
        <v>2</v>
      </c>
      <c r="B12" s="85" t="s">
        <v>32</v>
      </c>
      <c r="C12" s="44">
        <v>2</v>
      </c>
      <c r="D12" s="125" t="s">
        <v>32</v>
      </c>
      <c r="E12" s="3">
        <v>10</v>
      </c>
      <c r="F12" s="132">
        <f aca="true" t="shared" si="1" ref="F12:F74">E12*270.34/1000</f>
        <v>2.7034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94">
        <f aca="true" t="shared" si="2" ref="R12:R74">Q12*1700/1000</f>
        <v>0</v>
      </c>
      <c r="S12" s="1"/>
      <c r="T12" s="1"/>
      <c r="U12" s="1"/>
      <c r="V12" s="45"/>
      <c r="W12" s="45"/>
      <c r="X12" s="4"/>
      <c r="Y12" s="1"/>
      <c r="Z12" s="1"/>
      <c r="AA12" s="1"/>
      <c r="AB12" s="1"/>
      <c r="AC12" s="1"/>
      <c r="AD12" s="1"/>
      <c r="AE12" s="1"/>
      <c r="AF12" s="45"/>
      <c r="AG12" s="45"/>
      <c r="AH12" s="45"/>
      <c r="AI12" s="1"/>
      <c r="AJ12" s="99"/>
      <c r="AK12" s="51"/>
      <c r="AL12" s="51"/>
      <c r="AM12" s="48"/>
      <c r="AN12" s="48"/>
      <c r="AO12" s="101"/>
      <c r="AP12" s="101"/>
      <c r="AQ12" s="143">
        <f t="shared" si="0"/>
        <v>2.7034</v>
      </c>
      <c r="AR12" s="146">
        <v>26.161</v>
      </c>
      <c r="AS12" s="104" t="s">
        <v>139</v>
      </c>
    </row>
    <row r="13" spans="1:45" ht="18" customHeight="1">
      <c r="A13" s="44">
        <v>3</v>
      </c>
      <c r="B13" s="85" t="s">
        <v>33</v>
      </c>
      <c r="C13" s="44">
        <v>3</v>
      </c>
      <c r="D13" s="125" t="s">
        <v>33</v>
      </c>
      <c r="E13" s="3"/>
      <c r="F13" s="132">
        <f t="shared" si="1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94">
        <f t="shared" si="2"/>
        <v>0</v>
      </c>
      <c r="S13" s="1"/>
      <c r="T13" s="1"/>
      <c r="U13" s="1"/>
      <c r="V13" s="45"/>
      <c r="W13" s="45"/>
      <c r="X13" s="4"/>
      <c r="Y13" s="1"/>
      <c r="Z13" s="1"/>
      <c r="AA13" s="1"/>
      <c r="AB13" s="1"/>
      <c r="AC13" s="1"/>
      <c r="AD13" s="1"/>
      <c r="AE13" s="1"/>
      <c r="AF13" s="45"/>
      <c r="AG13" s="45"/>
      <c r="AH13" s="45"/>
      <c r="AI13" s="1"/>
      <c r="AJ13" s="99"/>
      <c r="AK13" s="50"/>
      <c r="AL13" s="50"/>
      <c r="AM13" s="47"/>
      <c r="AN13" s="47"/>
      <c r="AO13" s="102"/>
      <c r="AP13" s="102"/>
      <c r="AQ13" s="143">
        <f t="shared" si="0"/>
        <v>0</v>
      </c>
      <c r="AR13" s="146">
        <v>33.155</v>
      </c>
      <c r="AS13" s="104" t="s">
        <v>139</v>
      </c>
    </row>
    <row r="14" spans="1:45" ht="18" customHeight="1">
      <c r="A14" s="44">
        <v>4</v>
      </c>
      <c r="B14" s="85" t="s">
        <v>34</v>
      </c>
      <c r="C14" s="44">
        <v>4</v>
      </c>
      <c r="D14" s="125" t="s">
        <v>34</v>
      </c>
      <c r="E14" s="1" t="s">
        <v>27</v>
      </c>
      <c r="F14" s="132">
        <v>0</v>
      </c>
      <c r="G14" s="1"/>
      <c r="H14" s="1"/>
      <c r="I14" s="1"/>
      <c r="J14" s="1"/>
      <c r="K14" s="1">
        <v>3</v>
      </c>
      <c r="L14" s="133">
        <f>K14*19642/1000</f>
        <v>58.926</v>
      </c>
      <c r="M14" s="1"/>
      <c r="N14" s="1"/>
      <c r="O14" s="1"/>
      <c r="P14" s="1"/>
      <c r="Q14" s="1"/>
      <c r="R14" s="94">
        <f t="shared" si="2"/>
        <v>0</v>
      </c>
      <c r="S14" s="1"/>
      <c r="T14" s="1"/>
      <c r="U14" s="1"/>
      <c r="V14" s="45"/>
      <c r="W14" s="45"/>
      <c r="X14" s="4"/>
      <c r="Y14" s="1"/>
      <c r="Z14" s="1"/>
      <c r="AA14" s="1"/>
      <c r="AB14" s="1"/>
      <c r="AC14" s="1"/>
      <c r="AD14" s="1"/>
      <c r="AE14" s="1"/>
      <c r="AF14" s="45"/>
      <c r="AG14" s="45"/>
      <c r="AH14" s="45"/>
      <c r="AI14" s="1"/>
      <c r="AJ14" s="99"/>
      <c r="AK14" s="50"/>
      <c r="AL14" s="50"/>
      <c r="AM14" s="47"/>
      <c r="AN14" s="47"/>
      <c r="AO14" s="102"/>
      <c r="AP14" s="102"/>
      <c r="AQ14" s="143">
        <f t="shared" si="0"/>
        <v>58.926</v>
      </c>
      <c r="AR14" s="146">
        <v>242.236</v>
      </c>
      <c r="AS14" s="104" t="s">
        <v>139</v>
      </c>
    </row>
    <row r="15" spans="1:45" ht="18" customHeight="1">
      <c r="A15" s="44">
        <v>5</v>
      </c>
      <c r="B15" s="85" t="s">
        <v>35</v>
      </c>
      <c r="C15" s="44">
        <v>5</v>
      </c>
      <c r="D15" s="125" t="s">
        <v>35</v>
      </c>
      <c r="E15" s="3"/>
      <c r="F15" s="132">
        <f t="shared" si="1"/>
        <v>0</v>
      </c>
      <c r="G15" s="16">
        <v>80</v>
      </c>
      <c r="H15" s="16">
        <f>G15*350/1000</f>
        <v>28</v>
      </c>
      <c r="I15" s="1"/>
      <c r="J15" s="1"/>
      <c r="K15" s="1"/>
      <c r="L15" s="133">
        <f aca="true" t="shared" si="3" ref="L15:L77">K15*19642/1000</f>
        <v>0</v>
      </c>
      <c r="M15" s="1">
        <v>50</v>
      </c>
      <c r="N15" s="1">
        <f>M15*200/1000</f>
        <v>10</v>
      </c>
      <c r="O15" s="1"/>
      <c r="P15" s="1"/>
      <c r="Q15" s="1"/>
      <c r="R15" s="94">
        <f t="shared" si="2"/>
        <v>0</v>
      </c>
      <c r="S15" s="1"/>
      <c r="T15" s="1"/>
      <c r="U15" s="1"/>
      <c r="V15" s="45"/>
      <c r="W15" s="45"/>
      <c r="X15" s="4"/>
      <c r="Y15" s="1"/>
      <c r="Z15" s="1"/>
      <c r="AA15" s="1"/>
      <c r="AB15" s="1"/>
      <c r="AC15" s="1"/>
      <c r="AD15" s="1"/>
      <c r="AE15" s="1"/>
      <c r="AF15" s="45"/>
      <c r="AG15" s="45"/>
      <c r="AH15" s="45"/>
      <c r="AI15" s="1"/>
      <c r="AJ15" s="99"/>
      <c r="AK15" s="50"/>
      <c r="AL15" s="50"/>
      <c r="AM15" s="47"/>
      <c r="AN15" s="47"/>
      <c r="AO15" s="102"/>
      <c r="AP15" s="102"/>
      <c r="AQ15" s="143">
        <f t="shared" si="0"/>
        <v>38</v>
      </c>
      <c r="AR15" s="146">
        <v>245.754</v>
      </c>
      <c r="AS15" s="104" t="s">
        <v>139</v>
      </c>
    </row>
    <row r="16" spans="1:45" ht="18" customHeight="1">
      <c r="A16" s="44">
        <v>6</v>
      </c>
      <c r="B16" s="85" t="s">
        <v>36</v>
      </c>
      <c r="C16" s="44">
        <v>6</v>
      </c>
      <c r="D16" s="125" t="s">
        <v>36</v>
      </c>
      <c r="E16" s="3"/>
      <c r="F16" s="132">
        <f t="shared" si="1"/>
        <v>0</v>
      </c>
      <c r="G16" s="1"/>
      <c r="H16" s="16">
        <f aca="true" t="shared" si="4" ref="H16:H78">G16*350/1000</f>
        <v>0</v>
      </c>
      <c r="I16" s="1"/>
      <c r="J16" s="1"/>
      <c r="K16" s="1"/>
      <c r="L16" s="133">
        <f t="shared" si="3"/>
        <v>0</v>
      </c>
      <c r="M16" s="1"/>
      <c r="N16" s="1">
        <f aca="true" t="shared" si="5" ref="N16:N78">M16*200/1000</f>
        <v>0</v>
      </c>
      <c r="O16" s="1"/>
      <c r="P16" s="1"/>
      <c r="Q16" s="1"/>
      <c r="R16" s="94">
        <f t="shared" si="2"/>
        <v>0</v>
      </c>
      <c r="S16" s="1"/>
      <c r="T16" s="1"/>
      <c r="U16" s="1"/>
      <c r="V16" s="45"/>
      <c r="W16" s="45"/>
      <c r="X16" s="4"/>
      <c r="Y16" s="1"/>
      <c r="Z16" s="1"/>
      <c r="AA16" s="1"/>
      <c r="AB16" s="1"/>
      <c r="AC16" s="1"/>
      <c r="AD16" s="1"/>
      <c r="AE16" s="1"/>
      <c r="AF16" s="45"/>
      <c r="AG16" s="45"/>
      <c r="AH16" s="45"/>
      <c r="AI16" s="1"/>
      <c r="AJ16" s="99"/>
      <c r="AK16" s="50"/>
      <c r="AL16" s="50"/>
      <c r="AM16" s="47"/>
      <c r="AN16" s="47"/>
      <c r="AO16" s="102"/>
      <c r="AP16" s="102"/>
      <c r="AQ16" s="143">
        <f t="shared" si="0"/>
        <v>0</v>
      </c>
      <c r="AR16" s="146">
        <v>18.131</v>
      </c>
      <c r="AS16" s="104" t="s">
        <v>139</v>
      </c>
    </row>
    <row r="17" spans="1:45" ht="18" customHeight="1">
      <c r="A17" s="44">
        <v>7</v>
      </c>
      <c r="B17" s="85" t="s">
        <v>37</v>
      </c>
      <c r="C17" s="44">
        <v>7</v>
      </c>
      <c r="D17" s="125" t="s">
        <v>37</v>
      </c>
      <c r="E17" s="3"/>
      <c r="F17" s="132">
        <f t="shared" si="1"/>
        <v>0</v>
      </c>
      <c r="G17" s="1"/>
      <c r="H17" s="16">
        <f t="shared" si="4"/>
        <v>0</v>
      </c>
      <c r="I17" s="1"/>
      <c r="J17" s="1"/>
      <c r="K17" s="1"/>
      <c r="L17" s="133">
        <f t="shared" si="3"/>
        <v>0</v>
      </c>
      <c r="M17" s="1"/>
      <c r="N17" s="1">
        <f t="shared" si="5"/>
        <v>0</v>
      </c>
      <c r="O17" s="1"/>
      <c r="P17" s="1"/>
      <c r="Q17" s="1"/>
      <c r="R17" s="94">
        <f t="shared" si="2"/>
        <v>0</v>
      </c>
      <c r="S17" s="1"/>
      <c r="T17" s="1"/>
      <c r="U17" s="1"/>
      <c r="V17" s="45"/>
      <c r="W17" s="45"/>
      <c r="X17" s="4"/>
      <c r="Y17" s="1">
        <v>106</v>
      </c>
      <c r="Z17" s="1">
        <f>Y17*500/1000</f>
        <v>53</v>
      </c>
      <c r="AA17" s="1"/>
      <c r="AB17" s="1"/>
      <c r="AC17" s="1"/>
      <c r="AD17" s="1"/>
      <c r="AE17" s="1"/>
      <c r="AF17" s="45"/>
      <c r="AG17" s="45"/>
      <c r="AH17" s="45"/>
      <c r="AI17" s="1"/>
      <c r="AJ17" s="99"/>
      <c r="AK17" s="50"/>
      <c r="AL17" s="50"/>
      <c r="AM17" s="47"/>
      <c r="AN17" s="47"/>
      <c r="AO17" s="102"/>
      <c r="AP17" s="102"/>
      <c r="AQ17" s="143">
        <f t="shared" si="0"/>
        <v>53</v>
      </c>
      <c r="AR17" s="146">
        <v>63.981</v>
      </c>
      <c r="AS17" s="104" t="s">
        <v>139</v>
      </c>
    </row>
    <row r="18" spans="1:45" ht="18" customHeight="1">
      <c r="A18" s="44">
        <v>8</v>
      </c>
      <c r="B18" s="85" t="s">
        <v>38</v>
      </c>
      <c r="C18" s="44">
        <v>8</v>
      </c>
      <c r="D18" s="125" t="s">
        <v>38</v>
      </c>
      <c r="E18" s="3">
        <v>10</v>
      </c>
      <c r="F18" s="132">
        <f t="shared" si="1"/>
        <v>2.7034</v>
      </c>
      <c r="G18" s="1"/>
      <c r="H18" s="16">
        <f t="shared" si="4"/>
        <v>0</v>
      </c>
      <c r="I18" s="1"/>
      <c r="J18" s="1"/>
      <c r="K18" s="1"/>
      <c r="L18" s="133">
        <f t="shared" si="3"/>
        <v>0</v>
      </c>
      <c r="M18" s="1"/>
      <c r="N18" s="1">
        <f t="shared" si="5"/>
        <v>0</v>
      </c>
      <c r="O18" s="1"/>
      <c r="P18" s="1"/>
      <c r="Q18" s="1"/>
      <c r="R18" s="94">
        <f t="shared" si="2"/>
        <v>0</v>
      </c>
      <c r="S18" s="1"/>
      <c r="T18" s="1"/>
      <c r="U18" s="1"/>
      <c r="V18" s="45"/>
      <c r="W18" s="45"/>
      <c r="X18" s="4"/>
      <c r="Y18" s="1"/>
      <c r="Z18" s="1">
        <f aca="true" t="shared" si="6" ref="Z18:Z80">Y18*500/1000</f>
        <v>0</v>
      </c>
      <c r="AA18" s="1"/>
      <c r="AB18" s="1"/>
      <c r="AC18" s="1"/>
      <c r="AD18" s="1"/>
      <c r="AE18" s="1"/>
      <c r="AF18" s="45"/>
      <c r="AG18" s="45"/>
      <c r="AH18" s="45"/>
      <c r="AI18" s="1"/>
      <c r="AJ18" s="99"/>
      <c r="AK18" s="50"/>
      <c r="AL18" s="50"/>
      <c r="AM18" s="47"/>
      <c r="AN18" s="47"/>
      <c r="AO18" s="102"/>
      <c r="AP18" s="102"/>
      <c r="AQ18" s="143">
        <f t="shared" si="0"/>
        <v>2.7034</v>
      </c>
      <c r="AR18" s="146">
        <v>13.095</v>
      </c>
      <c r="AS18" s="104" t="s">
        <v>139</v>
      </c>
    </row>
    <row r="19" spans="1:45" ht="18" customHeight="1">
      <c r="A19" s="44">
        <v>9</v>
      </c>
      <c r="B19" s="85" t="s">
        <v>39</v>
      </c>
      <c r="C19" s="44">
        <v>9</v>
      </c>
      <c r="D19" s="125" t="s">
        <v>39</v>
      </c>
      <c r="E19" s="3">
        <v>9</v>
      </c>
      <c r="F19" s="132">
        <f t="shared" si="1"/>
        <v>2.43306</v>
      </c>
      <c r="G19" s="1"/>
      <c r="H19" s="16">
        <f t="shared" si="4"/>
        <v>0</v>
      </c>
      <c r="I19" s="1"/>
      <c r="J19" s="1"/>
      <c r="K19" s="1"/>
      <c r="L19" s="133">
        <f t="shared" si="3"/>
        <v>0</v>
      </c>
      <c r="M19" s="1"/>
      <c r="N19" s="1">
        <f t="shared" si="5"/>
        <v>0</v>
      </c>
      <c r="O19" s="1"/>
      <c r="P19" s="1"/>
      <c r="Q19" s="1"/>
      <c r="R19" s="94">
        <f t="shared" si="2"/>
        <v>0</v>
      </c>
      <c r="S19" s="1"/>
      <c r="T19" s="1"/>
      <c r="U19" s="1"/>
      <c r="V19" s="45"/>
      <c r="W19" s="45"/>
      <c r="X19" s="4"/>
      <c r="Y19" s="1"/>
      <c r="Z19" s="1">
        <f t="shared" si="6"/>
        <v>0</v>
      </c>
      <c r="AA19" s="1"/>
      <c r="AB19" s="1"/>
      <c r="AC19" s="1"/>
      <c r="AD19" s="1"/>
      <c r="AE19" s="1"/>
      <c r="AF19" s="45"/>
      <c r="AG19" s="45"/>
      <c r="AH19" s="45"/>
      <c r="AI19" s="1"/>
      <c r="AJ19" s="99"/>
      <c r="AK19" s="50"/>
      <c r="AL19" s="50"/>
      <c r="AM19" s="47"/>
      <c r="AN19" s="47"/>
      <c r="AO19" s="102"/>
      <c r="AP19" s="102"/>
      <c r="AQ19" s="143">
        <f t="shared" si="0"/>
        <v>2.43306</v>
      </c>
      <c r="AR19" s="146">
        <v>13.665</v>
      </c>
      <c r="AS19" s="104" t="s">
        <v>139</v>
      </c>
    </row>
    <row r="20" spans="1:45" s="8" customFormat="1" ht="18" customHeight="1">
      <c r="A20" s="44">
        <v>10</v>
      </c>
      <c r="B20" s="85" t="s">
        <v>40</v>
      </c>
      <c r="C20" s="44">
        <v>10</v>
      </c>
      <c r="D20" s="125" t="s">
        <v>40</v>
      </c>
      <c r="E20" s="3"/>
      <c r="F20" s="132">
        <f t="shared" si="1"/>
        <v>0</v>
      </c>
      <c r="G20" s="1">
        <v>50</v>
      </c>
      <c r="H20" s="16">
        <f t="shared" si="4"/>
        <v>17.5</v>
      </c>
      <c r="I20" s="1"/>
      <c r="J20" s="1"/>
      <c r="K20" s="1"/>
      <c r="L20" s="133">
        <f t="shared" si="3"/>
        <v>0</v>
      </c>
      <c r="M20" s="1"/>
      <c r="N20" s="1">
        <f t="shared" si="5"/>
        <v>0</v>
      </c>
      <c r="O20" s="1"/>
      <c r="P20" s="1"/>
      <c r="Q20" s="1">
        <v>5</v>
      </c>
      <c r="R20" s="94">
        <f t="shared" si="2"/>
        <v>8.5</v>
      </c>
      <c r="S20" s="1"/>
      <c r="T20" s="1"/>
      <c r="U20" s="1"/>
      <c r="V20" s="45"/>
      <c r="W20" s="45"/>
      <c r="X20" s="4"/>
      <c r="Y20" s="1"/>
      <c r="Z20" s="1">
        <f t="shared" si="6"/>
        <v>0</v>
      </c>
      <c r="AA20" s="1"/>
      <c r="AB20" s="1"/>
      <c r="AC20" s="1"/>
      <c r="AD20" s="1"/>
      <c r="AE20" s="1"/>
      <c r="AF20" s="45"/>
      <c r="AG20" s="45"/>
      <c r="AH20" s="45"/>
      <c r="AI20" s="1"/>
      <c r="AJ20" s="99"/>
      <c r="AK20" s="51"/>
      <c r="AL20" s="51"/>
      <c r="AM20" s="48"/>
      <c r="AN20" s="48"/>
      <c r="AO20" s="101"/>
      <c r="AP20" s="101"/>
      <c r="AQ20" s="143">
        <f t="shared" si="0"/>
        <v>26</v>
      </c>
      <c r="AR20" s="146">
        <v>56.754</v>
      </c>
      <c r="AS20" s="104" t="s">
        <v>139</v>
      </c>
    </row>
    <row r="21" spans="1:45" s="8" customFormat="1" ht="18" customHeight="1">
      <c r="A21" s="44">
        <v>11</v>
      </c>
      <c r="B21" s="85" t="s">
        <v>41</v>
      </c>
      <c r="C21" s="44">
        <v>11</v>
      </c>
      <c r="D21" s="125" t="s">
        <v>41</v>
      </c>
      <c r="E21" s="3"/>
      <c r="F21" s="132">
        <f t="shared" si="1"/>
        <v>0</v>
      </c>
      <c r="G21" s="1"/>
      <c r="H21" s="16">
        <f t="shared" si="4"/>
        <v>0</v>
      </c>
      <c r="I21" s="1"/>
      <c r="J21" s="1"/>
      <c r="K21" s="1"/>
      <c r="L21" s="133">
        <f t="shared" si="3"/>
        <v>0</v>
      </c>
      <c r="M21" s="1"/>
      <c r="N21" s="1">
        <f t="shared" si="5"/>
        <v>0</v>
      </c>
      <c r="O21" s="1"/>
      <c r="P21" s="1"/>
      <c r="Q21" s="1"/>
      <c r="R21" s="94">
        <f t="shared" si="2"/>
        <v>0</v>
      </c>
      <c r="S21" s="1"/>
      <c r="T21" s="1"/>
      <c r="U21" s="1"/>
      <c r="V21" s="45"/>
      <c r="W21" s="45"/>
      <c r="X21" s="4"/>
      <c r="Y21" s="1"/>
      <c r="Z21" s="1">
        <f t="shared" si="6"/>
        <v>0</v>
      </c>
      <c r="AA21" s="1"/>
      <c r="AB21" s="1"/>
      <c r="AC21" s="1"/>
      <c r="AD21" s="1"/>
      <c r="AE21" s="1"/>
      <c r="AF21" s="45"/>
      <c r="AG21" s="45"/>
      <c r="AH21" s="45"/>
      <c r="AI21" s="1"/>
      <c r="AJ21" s="99"/>
      <c r="AK21" s="51"/>
      <c r="AL21" s="51"/>
      <c r="AM21" s="48"/>
      <c r="AN21" s="48"/>
      <c r="AO21" s="101"/>
      <c r="AP21" s="101"/>
      <c r="AQ21" s="143">
        <f t="shared" si="0"/>
        <v>0</v>
      </c>
      <c r="AR21" s="146">
        <v>11.151</v>
      </c>
      <c r="AS21" s="104" t="s">
        <v>139</v>
      </c>
    </row>
    <row r="22" spans="1:45" s="8" customFormat="1" ht="18" customHeight="1">
      <c r="A22" s="44">
        <v>12</v>
      </c>
      <c r="B22" s="85" t="s">
        <v>42</v>
      </c>
      <c r="C22" s="44">
        <v>12</v>
      </c>
      <c r="D22" s="125" t="s">
        <v>42</v>
      </c>
      <c r="E22" s="3"/>
      <c r="F22" s="132">
        <f t="shared" si="1"/>
        <v>0</v>
      </c>
      <c r="G22" s="1">
        <v>50</v>
      </c>
      <c r="H22" s="16">
        <f t="shared" si="4"/>
        <v>17.5</v>
      </c>
      <c r="I22" s="1"/>
      <c r="J22" s="1"/>
      <c r="K22" s="1"/>
      <c r="L22" s="133">
        <f t="shared" si="3"/>
        <v>0</v>
      </c>
      <c r="M22" s="1"/>
      <c r="N22" s="1">
        <f t="shared" si="5"/>
        <v>0</v>
      </c>
      <c r="O22" s="1"/>
      <c r="P22" s="1"/>
      <c r="Q22" s="1"/>
      <c r="R22" s="94">
        <f t="shared" si="2"/>
        <v>0</v>
      </c>
      <c r="S22" s="1"/>
      <c r="T22" s="1"/>
      <c r="U22" s="1"/>
      <c r="V22" s="45"/>
      <c r="W22" s="45"/>
      <c r="X22" s="4"/>
      <c r="Y22" s="1"/>
      <c r="Z22" s="1">
        <f t="shared" si="6"/>
        <v>0</v>
      </c>
      <c r="AA22" s="1"/>
      <c r="AB22" s="1"/>
      <c r="AC22" s="1"/>
      <c r="AD22" s="1"/>
      <c r="AE22" s="1"/>
      <c r="AF22" s="45"/>
      <c r="AG22" s="45"/>
      <c r="AH22" s="45"/>
      <c r="AI22" s="1"/>
      <c r="AJ22" s="99"/>
      <c r="AK22" s="51"/>
      <c r="AL22" s="51"/>
      <c r="AM22" s="48"/>
      <c r="AN22" s="48"/>
      <c r="AO22" s="101"/>
      <c r="AP22" s="101"/>
      <c r="AQ22" s="143">
        <f t="shared" si="0"/>
        <v>17.5</v>
      </c>
      <c r="AR22" s="146">
        <v>33.484</v>
      </c>
      <c r="AS22" s="104" t="s">
        <v>139</v>
      </c>
    </row>
    <row r="23" spans="1:45" s="8" customFormat="1" ht="18" customHeight="1">
      <c r="A23" s="44">
        <v>13</v>
      </c>
      <c r="B23" s="85" t="s">
        <v>43</v>
      </c>
      <c r="C23" s="44">
        <v>13</v>
      </c>
      <c r="D23" s="125" t="s">
        <v>43</v>
      </c>
      <c r="E23" s="3"/>
      <c r="F23" s="132">
        <f t="shared" si="1"/>
        <v>0</v>
      </c>
      <c r="G23" s="1" t="s">
        <v>27</v>
      </c>
      <c r="H23" s="16">
        <v>0</v>
      </c>
      <c r="I23" s="1"/>
      <c r="J23" s="1"/>
      <c r="K23" s="1"/>
      <c r="L23" s="133">
        <f t="shared" si="3"/>
        <v>0</v>
      </c>
      <c r="M23" s="1"/>
      <c r="N23" s="1">
        <f t="shared" si="5"/>
        <v>0</v>
      </c>
      <c r="O23" s="1"/>
      <c r="P23" s="1"/>
      <c r="Q23" s="1"/>
      <c r="R23" s="94">
        <f t="shared" si="2"/>
        <v>0</v>
      </c>
      <c r="S23" s="1"/>
      <c r="T23" s="1"/>
      <c r="U23" s="1"/>
      <c r="V23" s="45"/>
      <c r="W23" s="45"/>
      <c r="X23" s="4"/>
      <c r="Y23" s="1"/>
      <c r="Z23" s="1">
        <f t="shared" si="6"/>
        <v>0</v>
      </c>
      <c r="AA23" s="1"/>
      <c r="AB23" s="1"/>
      <c r="AC23" s="1"/>
      <c r="AD23" s="1"/>
      <c r="AE23" s="1"/>
      <c r="AF23" s="45"/>
      <c r="AG23" s="45"/>
      <c r="AH23" s="45"/>
      <c r="AI23" s="1"/>
      <c r="AJ23" s="99"/>
      <c r="AK23" s="51"/>
      <c r="AL23" s="51"/>
      <c r="AM23" s="48"/>
      <c r="AN23" s="48"/>
      <c r="AO23" s="101"/>
      <c r="AP23" s="101"/>
      <c r="AQ23" s="143">
        <f t="shared" si="0"/>
        <v>0</v>
      </c>
      <c r="AR23" s="146">
        <v>14.967</v>
      </c>
      <c r="AS23" s="104" t="s">
        <v>139</v>
      </c>
    </row>
    <row r="24" spans="1:45" s="8" customFormat="1" ht="18" customHeight="1">
      <c r="A24" s="44">
        <v>14</v>
      </c>
      <c r="B24" s="85" t="s">
        <v>44</v>
      </c>
      <c r="C24" s="44">
        <v>14</v>
      </c>
      <c r="D24" s="125" t="s">
        <v>44</v>
      </c>
      <c r="E24" s="3"/>
      <c r="F24" s="132">
        <f t="shared" si="1"/>
        <v>0</v>
      </c>
      <c r="G24" s="1">
        <v>50</v>
      </c>
      <c r="H24" s="16">
        <f t="shared" si="4"/>
        <v>17.5</v>
      </c>
      <c r="I24" s="1"/>
      <c r="J24" s="1"/>
      <c r="K24" s="1"/>
      <c r="L24" s="133">
        <f t="shared" si="3"/>
        <v>0</v>
      </c>
      <c r="M24" s="1"/>
      <c r="N24" s="1">
        <f t="shared" si="5"/>
        <v>0</v>
      </c>
      <c r="O24" s="1"/>
      <c r="P24" s="1"/>
      <c r="Q24" s="1"/>
      <c r="R24" s="94">
        <f t="shared" si="2"/>
        <v>0</v>
      </c>
      <c r="S24" s="1"/>
      <c r="T24" s="1"/>
      <c r="U24" s="1"/>
      <c r="V24" s="45"/>
      <c r="W24" s="45"/>
      <c r="X24" s="4"/>
      <c r="Y24" s="1"/>
      <c r="Z24" s="1">
        <f t="shared" si="6"/>
        <v>0</v>
      </c>
      <c r="AA24" s="1"/>
      <c r="AB24" s="1"/>
      <c r="AC24" s="1"/>
      <c r="AD24" s="1"/>
      <c r="AE24" s="1"/>
      <c r="AF24" s="45"/>
      <c r="AG24" s="45"/>
      <c r="AH24" s="45"/>
      <c r="AI24" s="1"/>
      <c r="AJ24" s="99"/>
      <c r="AK24" s="51"/>
      <c r="AL24" s="51"/>
      <c r="AM24" s="48"/>
      <c r="AN24" s="48"/>
      <c r="AO24" s="101"/>
      <c r="AP24" s="101"/>
      <c r="AQ24" s="143">
        <f t="shared" si="0"/>
        <v>17.5</v>
      </c>
      <c r="AR24" s="146">
        <v>1.155</v>
      </c>
      <c r="AS24" s="48" t="s">
        <v>140</v>
      </c>
    </row>
    <row r="25" spans="1:45" s="8" customFormat="1" ht="18" customHeight="1">
      <c r="A25" s="44">
        <v>15</v>
      </c>
      <c r="B25" s="85" t="s">
        <v>45</v>
      </c>
      <c r="C25" s="44">
        <v>15</v>
      </c>
      <c r="D25" s="125" t="s">
        <v>45</v>
      </c>
      <c r="E25" s="3">
        <v>50</v>
      </c>
      <c r="F25" s="132">
        <f t="shared" si="1"/>
        <v>13.516999999999998</v>
      </c>
      <c r="G25" s="1"/>
      <c r="H25" s="16">
        <f t="shared" si="4"/>
        <v>0</v>
      </c>
      <c r="I25" s="1"/>
      <c r="J25" s="1"/>
      <c r="K25" s="1">
        <v>8</v>
      </c>
      <c r="L25" s="133">
        <f t="shared" si="3"/>
        <v>157.136</v>
      </c>
      <c r="M25" s="1"/>
      <c r="N25" s="1">
        <f t="shared" si="5"/>
        <v>0</v>
      </c>
      <c r="O25" s="1"/>
      <c r="P25" s="1"/>
      <c r="Q25" s="1">
        <v>1</v>
      </c>
      <c r="R25" s="94">
        <f t="shared" si="2"/>
        <v>1.7</v>
      </c>
      <c r="S25" s="1"/>
      <c r="T25" s="1"/>
      <c r="U25" s="1"/>
      <c r="V25" s="45"/>
      <c r="W25" s="45"/>
      <c r="X25" s="4"/>
      <c r="Y25" s="1">
        <v>60</v>
      </c>
      <c r="Z25" s="1">
        <f t="shared" si="6"/>
        <v>30</v>
      </c>
      <c r="AA25" s="1">
        <v>60</v>
      </c>
      <c r="AB25" s="1">
        <f>AA25*500/1000</f>
        <v>30</v>
      </c>
      <c r="AC25" s="1"/>
      <c r="AD25" s="1"/>
      <c r="AE25" s="1"/>
      <c r="AF25" s="45"/>
      <c r="AG25" s="45"/>
      <c r="AH25" s="45"/>
      <c r="AI25" s="1"/>
      <c r="AJ25" s="99"/>
      <c r="AK25" s="51"/>
      <c r="AL25" s="51"/>
      <c r="AM25" s="48"/>
      <c r="AN25" s="48"/>
      <c r="AO25" s="101"/>
      <c r="AP25" s="101"/>
      <c r="AQ25" s="143">
        <f t="shared" si="0"/>
        <v>232.353</v>
      </c>
      <c r="AR25" s="146">
        <v>729.811</v>
      </c>
      <c r="AS25" s="104" t="s">
        <v>139</v>
      </c>
    </row>
    <row r="26" spans="1:45" s="8" customFormat="1" ht="18" customHeight="1">
      <c r="A26" s="44">
        <v>16</v>
      </c>
      <c r="B26" s="85" t="s">
        <v>46</v>
      </c>
      <c r="C26" s="44">
        <v>16</v>
      </c>
      <c r="D26" s="125" t="s">
        <v>46</v>
      </c>
      <c r="E26" s="3">
        <v>30</v>
      </c>
      <c r="F26" s="132">
        <f t="shared" si="1"/>
        <v>8.110199999999999</v>
      </c>
      <c r="G26" s="1"/>
      <c r="H26" s="16">
        <f t="shared" si="4"/>
        <v>0</v>
      </c>
      <c r="I26" s="1"/>
      <c r="J26" s="1"/>
      <c r="K26" s="1"/>
      <c r="L26" s="133">
        <f t="shared" si="3"/>
        <v>0</v>
      </c>
      <c r="M26" s="1"/>
      <c r="N26" s="1">
        <f t="shared" si="5"/>
        <v>0</v>
      </c>
      <c r="O26" s="1"/>
      <c r="P26" s="1"/>
      <c r="Q26" s="1"/>
      <c r="R26" s="94">
        <f t="shared" si="2"/>
        <v>0</v>
      </c>
      <c r="S26" s="1"/>
      <c r="T26" s="1"/>
      <c r="U26" s="1"/>
      <c r="V26" s="45"/>
      <c r="W26" s="45"/>
      <c r="X26" s="4"/>
      <c r="Y26" s="1"/>
      <c r="Z26" s="1">
        <f t="shared" si="6"/>
        <v>0</v>
      </c>
      <c r="AA26" s="1"/>
      <c r="AB26" s="1">
        <f aca="true" t="shared" si="7" ref="AB26:AB88">AA26*500/1000</f>
        <v>0</v>
      </c>
      <c r="AC26" s="1"/>
      <c r="AD26" s="1"/>
      <c r="AE26" s="1"/>
      <c r="AF26" s="45"/>
      <c r="AG26" s="45"/>
      <c r="AH26" s="45"/>
      <c r="AI26" s="1"/>
      <c r="AJ26" s="99"/>
      <c r="AK26" s="51"/>
      <c r="AL26" s="51"/>
      <c r="AM26" s="48"/>
      <c r="AN26" s="48"/>
      <c r="AO26" s="101"/>
      <c r="AP26" s="101"/>
      <c r="AQ26" s="143">
        <f t="shared" si="0"/>
        <v>8.110199999999999</v>
      </c>
      <c r="AR26" s="146">
        <v>12.948</v>
      </c>
      <c r="AS26" s="104" t="s">
        <v>139</v>
      </c>
    </row>
    <row r="27" spans="1:45" s="8" customFormat="1" ht="18" customHeight="1">
      <c r="A27" s="44">
        <v>17</v>
      </c>
      <c r="B27" s="85" t="s">
        <v>47</v>
      </c>
      <c r="C27" s="44">
        <v>17</v>
      </c>
      <c r="D27" s="125" t="s">
        <v>47</v>
      </c>
      <c r="E27" s="3"/>
      <c r="F27" s="132">
        <f t="shared" si="1"/>
        <v>0</v>
      </c>
      <c r="G27" s="1"/>
      <c r="H27" s="16">
        <f t="shared" si="4"/>
        <v>0</v>
      </c>
      <c r="I27" s="1"/>
      <c r="J27" s="1"/>
      <c r="K27" s="1"/>
      <c r="L27" s="133">
        <f t="shared" si="3"/>
        <v>0</v>
      </c>
      <c r="M27" s="1"/>
      <c r="N27" s="1">
        <f t="shared" si="5"/>
        <v>0</v>
      </c>
      <c r="O27" s="1"/>
      <c r="P27" s="1"/>
      <c r="Q27" s="1"/>
      <c r="R27" s="94">
        <f t="shared" si="2"/>
        <v>0</v>
      </c>
      <c r="S27" s="1"/>
      <c r="T27" s="1"/>
      <c r="U27" s="1"/>
      <c r="V27" s="45"/>
      <c r="W27" s="45"/>
      <c r="X27" s="4"/>
      <c r="Y27" s="1"/>
      <c r="Z27" s="1">
        <f t="shared" si="6"/>
        <v>0</v>
      </c>
      <c r="AA27" s="1"/>
      <c r="AB27" s="1">
        <f t="shared" si="7"/>
        <v>0</v>
      </c>
      <c r="AC27" s="1"/>
      <c r="AD27" s="1"/>
      <c r="AE27" s="1"/>
      <c r="AF27" s="45"/>
      <c r="AG27" s="45"/>
      <c r="AH27" s="45"/>
      <c r="AI27" s="1"/>
      <c r="AJ27" s="99"/>
      <c r="AK27" s="51"/>
      <c r="AL27" s="51"/>
      <c r="AM27" s="48"/>
      <c r="AN27" s="48"/>
      <c r="AO27" s="101"/>
      <c r="AP27" s="101"/>
      <c r="AQ27" s="143">
        <f t="shared" si="0"/>
        <v>0</v>
      </c>
      <c r="AR27" s="146">
        <v>27.401</v>
      </c>
      <c r="AS27" s="104" t="s">
        <v>139</v>
      </c>
    </row>
    <row r="28" spans="1:45" s="8" customFormat="1" ht="18" customHeight="1">
      <c r="A28" s="44">
        <v>18</v>
      </c>
      <c r="B28" s="85" t="s">
        <v>48</v>
      </c>
      <c r="C28" s="44">
        <v>18</v>
      </c>
      <c r="D28" s="125" t="s">
        <v>48</v>
      </c>
      <c r="E28" s="3"/>
      <c r="F28" s="132">
        <f t="shared" si="1"/>
        <v>0</v>
      </c>
      <c r="G28" s="1">
        <v>100</v>
      </c>
      <c r="H28" s="16">
        <f t="shared" si="4"/>
        <v>35</v>
      </c>
      <c r="I28" s="1"/>
      <c r="J28" s="1"/>
      <c r="K28" s="1"/>
      <c r="L28" s="133">
        <f t="shared" si="3"/>
        <v>0</v>
      </c>
      <c r="M28" s="1">
        <v>50</v>
      </c>
      <c r="N28" s="1">
        <f t="shared" si="5"/>
        <v>10</v>
      </c>
      <c r="O28" s="1"/>
      <c r="P28" s="1"/>
      <c r="Q28" s="1"/>
      <c r="R28" s="94">
        <f t="shared" si="2"/>
        <v>0</v>
      </c>
      <c r="S28" s="1"/>
      <c r="T28" s="1"/>
      <c r="U28" s="1"/>
      <c r="V28" s="45"/>
      <c r="W28" s="45"/>
      <c r="X28" s="4"/>
      <c r="Y28" s="1"/>
      <c r="Z28" s="1">
        <f t="shared" si="6"/>
        <v>0</v>
      </c>
      <c r="AA28" s="1"/>
      <c r="AB28" s="1">
        <f t="shared" si="7"/>
        <v>0</v>
      </c>
      <c r="AC28" s="1"/>
      <c r="AD28" s="1"/>
      <c r="AE28" s="1"/>
      <c r="AF28" s="45"/>
      <c r="AG28" s="45"/>
      <c r="AH28" s="45"/>
      <c r="AI28" s="1"/>
      <c r="AJ28" s="99"/>
      <c r="AK28" s="51"/>
      <c r="AL28" s="51"/>
      <c r="AM28" s="48"/>
      <c r="AN28" s="48"/>
      <c r="AO28" s="101"/>
      <c r="AP28" s="101"/>
      <c r="AQ28" s="143">
        <f t="shared" si="0"/>
        <v>45</v>
      </c>
      <c r="AR28" s="146">
        <v>181.051</v>
      </c>
      <c r="AS28" s="104" t="s">
        <v>139</v>
      </c>
    </row>
    <row r="29" spans="1:45" s="8" customFormat="1" ht="18" customHeight="1">
      <c r="A29" s="44">
        <v>19</v>
      </c>
      <c r="B29" s="85" t="s">
        <v>49</v>
      </c>
      <c r="C29" s="44">
        <v>19</v>
      </c>
      <c r="D29" s="125" t="s">
        <v>49</v>
      </c>
      <c r="E29" s="3"/>
      <c r="F29" s="132">
        <f t="shared" si="1"/>
        <v>0</v>
      </c>
      <c r="G29" s="1"/>
      <c r="H29" s="16">
        <f t="shared" si="4"/>
        <v>0</v>
      </c>
      <c r="I29" s="1"/>
      <c r="J29" s="1"/>
      <c r="K29" s="1"/>
      <c r="L29" s="133">
        <f t="shared" si="3"/>
        <v>0</v>
      </c>
      <c r="M29" s="1"/>
      <c r="N29" s="1">
        <f t="shared" si="5"/>
        <v>0</v>
      </c>
      <c r="O29" s="1"/>
      <c r="P29" s="1"/>
      <c r="Q29" s="1"/>
      <c r="R29" s="94">
        <f t="shared" si="2"/>
        <v>0</v>
      </c>
      <c r="S29" s="1"/>
      <c r="T29" s="1"/>
      <c r="U29" s="1"/>
      <c r="V29" s="45"/>
      <c r="W29" s="45"/>
      <c r="X29" s="4"/>
      <c r="Y29" s="1"/>
      <c r="Z29" s="1">
        <f t="shared" si="6"/>
        <v>0</v>
      </c>
      <c r="AA29" s="1"/>
      <c r="AB29" s="1">
        <f t="shared" si="7"/>
        <v>0</v>
      </c>
      <c r="AC29" s="1"/>
      <c r="AD29" s="1"/>
      <c r="AE29" s="1"/>
      <c r="AF29" s="45"/>
      <c r="AG29" s="45"/>
      <c r="AH29" s="45"/>
      <c r="AI29" s="1"/>
      <c r="AJ29" s="99"/>
      <c r="AK29" s="51"/>
      <c r="AL29" s="51"/>
      <c r="AM29" s="48"/>
      <c r="AN29" s="48"/>
      <c r="AO29" s="101"/>
      <c r="AP29" s="101"/>
      <c r="AQ29" s="143">
        <f t="shared" si="0"/>
        <v>0</v>
      </c>
      <c r="AR29" s="146">
        <v>17.423</v>
      </c>
      <c r="AS29" s="104" t="s">
        <v>139</v>
      </c>
    </row>
    <row r="30" spans="1:45" s="8" customFormat="1" ht="18" customHeight="1">
      <c r="A30" s="44">
        <v>20</v>
      </c>
      <c r="B30" s="85" t="s">
        <v>50</v>
      </c>
      <c r="C30" s="44">
        <v>20</v>
      </c>
      <c r="D30" s="125" t="s">
        <v>50</v>
      </c>
      <c r="E30" s="3"/>
      <c r="F30" s="132">
        <f t="shared" si="1"/>
        <v>0</v>
      </c>
      <c r="G30" s="1"/>
      <c r="H30" s="16">
        <f t="shared" si="4"/>
        <v>0</v>
      </c>
      <c r="I30" s="1"/>
      <c r="J30" s="1"/>
      <c r="K30" s="1"/>
      <c r="L30" s="133">
        <f t="shared" si="3"/>
        <v>0</v>
      </c>
      <c r="M30" s="1"/>
      <c r="N30" s="1">
        <f t="shared" si="5"/>
        <v>0</v>
      </c>
      <c r="O30" s="1"/>
      <c r="P30" s="1"/>
      <c r="Q30" s="1">
        <v>3</v>
      </c>
      <c r="R30" s="94">
        <f t="shared" si="2"/>
        <v>5.1</v>
      </c>
      <c r="S30" s="1"/>
      <c r="T30" s="1"/>
      <c r="U30" s="1"/>
      <c r="V30" s="45"/>
      <c r="W30" s="45"/>
      <c r="X30" s="4"/>
      <c r="Y30" s="1"/>
      <c r="Z30" s="1">
        <f t="shared" si="6"/>
        <v>0</v>
      </c>
      <c r="AA30" s="1"/>
      <c r="AB30" s="1">
        <f t="shared" si="7"/>
        <v>0</v>
      </c>
      <c r="AC30" s="1"/>
      <c r="AD30" s="1"/>
      <c r="AE30" s="1"/>
      <c r="AF30" s="45"/>
      <c r="AG30" s="45"/>
      <c r="AH30" s="45"/>
      <c r="AI30" s="1"/>
      <c r="AJ30" s="99"/>
      <c r="AK30" s="51"/>
      <c r="AL30" s="51"/>
      <c r="AM30" s="48"/>
      <c r="AN30" s="48"/>
      <c r="AO30" s="101"/>
      <c r="AP30" s="101"/>
      <c r="AQ30" s="143">
        <f t="shared" si="0"/>
        <v>5.1</v>
      </c>
      <c r="AR30" s="146">
        <v>48.681</v>
      </c>
      <c r="AS30" s="104" t="s">
        <v>139</v>
      </c>
    </row>
    <row r="31" spans="1:45" s="8" customFormat="1" ht="18" customHeight="1">
      <c r="A31" s="44">
        <v>21</v>
      </c>
      <c r="B31" s="85" t="s">
        <v>51</v>
      </c>
      <c r="C31" s="44">
        <v>21</v>
      </c>
      <c r="D31" s="125" t="s">
        <v>51</v>
      </c>
      <c r="E31" s="3"/>
      <c r="F31" s="132">
        <f t="shared" si="1"/>
        <v>0</v>
      </c>
      <c r="G31" s="1"/>
      <c r="H31" s="16">
        <f t="shared" si="4"/>
        <v>0</v>
      </c>
      <c r="I31" s="1"/>
      <c r="J31" s="1"/>
      <c r="K31" s="1"/>
      <c r="L31" s="133">
        <f t="shared" si="3"/>
        <v>0</v>
      </c>
      <c r="M31" s="1"/>
      <c r="N31" s="1">
        <f t="shared" si="5"/>
        <v>0</v>
      </c>
      <c r="O31" s="1"/>
      <c r="P31" s="1"/>
      <c r="Q31" s="1"/>
      <c r="R31" s="94">
        <f t="shared" si="2"/>
        <v>0</v>
      </c>
      <c r="S31" s="1"/>
      <c r="T31" s="1"/>
      <c r="U31" s="1"/>
      <c r="V31" s="45"/>
      <c r="W31" s="45"/>
      <c r="X31" s="4"/>
      <c r="Y31" s="1"/>
      <c r="Z31" s="1">
        <f t="shared" si="6"/>
        <v>0</v>
      </c>
      <c r="AA31" s="1"/>
      <c r="AB31" s="1">
        <f t="shared" si="7"/>
        <v>0</v>
      </c>
      <c r="AC31" s="1"/>
      <c r="AD31" s="1"/>
      <c r="AE31" s="1"/>
      <c r="AF31" s="45"/>
      <c r="AG31" s="45"/>
      <c r="AH31" s="45"/>
      <c r="AI31" s="1"/>
      <c r="AJ31" s="99"/>
      <c r="AK31" s="51"/>
      <c r="AL31" s="51"/>
      <c r="AM31" s="48"/>
      <c r="AN31" s="48"/>
      <c r="AO31" s="101"/>
      <c r="AP31" s="101"/>
      <c r="AQ31" s="143">
        <f t="shared" si="0"/>
        <v>0</v>
      </c>
      <c r="AR31" s="146">
        <v>31.767</v>
      </c>
      <c r="AS31" s="104" t="s">
        <v>139</v>
      </c>
    </row>
    <row r="32" spans="1:45" s="8" customFormat="1" ht="18" customHeight="1">
      <c r="A32" s="44">
        <v>22</v>
      </c>
      <c r="B32" s="85" t="s">
        <v>127</v>
      </c>
      <c r="C32" s="44">
        <v>22</v>
      </c>
      <c r="D32" s="125" t="s">
        <v>127</v>
      </c>
      <c r="E32" s="3">
        <v>5</v>
      </c>
      <c r="F32" s="132">
        <f t="shared" si="1"/>
        <v>1.3517</v>
      </c>
      <c r="G32" s="1"/>
      <c r="H32" s="16">
        <f t="shared" si="4"/>
        <v>0</v>
      </c>
      <c r="I32" s="1"/>
      <c r="J32" s="1"/>
      <c r="K32" s="1"/>
      <c r="L32" s="133">
        <f t="shared" si="3"/>
        <v>0</v>
      </c>
      <c r="M32" s="1"/>
      <c r="N32" s="1">
        <f t="shared" si="5"/>
        <v>0</v>
      </c>
      <c r="O32" s="1"/>
      <c r="P32" s="1"/>
      <c r="Q32" s="1">
        <v>1</v>
      </c>
      <c r="R32" s="94">
        <f t="shared" si="2"/>
        <v>1.7</v>
      </c>
      <c r="S32" s="1"/>
      <c r="T32" s="1"/>
      <c r="U32" s="1"/>
      <c r="V32" s="45"/>
      <c r="W32" s="45"/>
      <c r="X32" s="4"/>
      <c r="Y32" s="1"/>
      <c r="Z32" s="1">
        <f t="shared" si="6"/>
        <v>0</v>
      </c>
      <c r="AA32" s="1"/>
      <c r="AB32" s="1">
        <f t="shared" si="7"/>
        <v>0</v>
      </c>
      <c r="AC32" s="1"/>
      <c r="AD32" s="1"/>
      <c r="AE32" s="1"/>
      <c r="AF32" s="45"/>
      <c r="AG32" s="45"/>
      <c r="AH32" s="45"/>
      <c r="AI32" s="1"/>
      <c r="AJ32" s="99"/>
      <c r="AK32" s="51"/>
      <c r="AL32" s="51"/>
      <c r="AM32" s="48"/>
      <c r="AN32" s="48"/>
      <c r="AO32" s="101"/>
      <c r="AP32" s="101"/>
      <c r="AQ32" s="143">
        <f t="shared" si="0"/>
        <v>3.0517</v>
      </c>
      <c r="AR32" s="146">
        <v>24.564</v>
      </c>
      <c r="AS32" s="104" t="s">
        <v>139</v>
      </c>
    </row>
    <row r="33" spans="1:45" s="8" customFormat="1" ht="18" customHeight="1">
      <c r="A33" s="44">
        <v>23</v>
      </c>
      <c r="B33" s="85" t="s">
        <v>52</v>
      </c>
      <c r="C33" s="44">
        <v>23</v>
      </c>
      <c r="D33" s="125" t="s">
        <v>52</v>
      </c>
      <c r="E33" s="3"/>
      <c r="F33" s="132">
        <f t="shared" si="1"/>
        <v>0</v>
      </c>
      <c r="G33" s="1"/>
      <c r="H33" s="16">
        <f t="shared" si="4"/>
        <v>0</v>
      </c>
      <c r="I33" s="1"/>
      <c r="J33" s="1"/>
      <c r="K33" s="1"/>
      <c r="L33" s="133">
        <f t="shared" si="3"/>
        <v>0</v>
      </c>
      <c r="M33" s="1"/>
      <c r="N33" s="1">
        <f t="shared" si="5"/>
        <v>0</v>
      </c>
      <c r="O33" s="1"/>
      <c r="P33" s="1"/>
      <c r="Q33" s="1" t="s">
        <v>27</v>
      </c>
      <c r="R33" s="94">
        <v>0</v>
      </c>
      <c r="S33" s="1"/>
      <c r="T33" s="1"/>
      <c r="U33" s="1"/>
      <c r="V33" s="45"/>
      <c r="W33" s="45"/>
      <c r="X33" s="4"/>
      <c r="Y33" s="1"/>
      <c r="Z33" s="1">
        <f t="shared" si="6"/>
        <v>0</v>
      </c>
      <c r="AA33" s="1"/>
      <c r="AB33" s="1">
        <f t="shared" si="7"/>
        <v>0</v>
      </c>
      <c r="AC33" s="1"/>
      <c r="AD33" s="1"/>
      <c r="AE33" s="1"/>
      <c r="AF33" s="45"/>
      <c r="AG33" s="45"/>
      <c r="AH33" s="45"/>
      <c r="AI33" s="1"/>
      <c r="AJ33" s="99"/>
      <c r="AK33" s="51"/>
      <c r="AL33" s="51"/>
      <c r="AM33" s="48"/>
      <c r="AN33" s="48"/>
      <c r="AO33" s="101"/>
      <c r="AP33" s="101"/>
      <c r="AQ33" s="143">
        <f t="shared" si="0"/>
        <v>0</v>
      </c>
      <c r="AR33" s="146">
        <v>41.918</v>
      </c>
      <c r="AS33" s="104" t="s">
        <v>139</v>
      </c>
    </row>
    <row r="34" spans="1:45" s="8" customFormat="1" ht="18" customHeight="1">
      <c r="A34" s="44">
        <v>24</v>
      </c>
      <c r="B34" s="85" t="s">
        <v>53</v>
      </c>
      <c r="C34" s="44">
        <v>24</v>
      </c>
      <c r="D34" s="125" t="s">
        <v>53</v>
      </c>
      <c r="E34" s="3"/>
      <c r="F34" s="132">
        <f t="shared" si="1"/>
        <v>0</v>
      </c>
      <c r="G34" s="1"/>
      <c r="H34" s="16">
        <f t="shared" si="4"/>
        <v>0</v>
      </c>
      <c r="I34" s="1"/>
      <c r="J34" s="1"/>
      <c r="K34" s="1"/>
      <c r="L34" s="133">
        <f t="shared" si="3"/>
        <v>0</v>
      </c>
      <c r="M34" s="1"/>
      <c r="N34" s="1">
        <f t="shared" si="5"/>
        <v>0</v>
      </c>
      <c r="O34" s="1"/>
      <c r="P34" s="1"/>
      <c r="Q34" s="1">
        <v>2</v>
      </c>
      <c r="R34" s="94">
        <f t="shared" si="2"/>
        <v>3.4</v>
      </c>
      <c r="S34" s="1"/>
      <c r="T34" s="1"/>
      <c r="U34" s="1"/>
      <c r="V34" s="45"/>
      <c r="W34" s="45"/>
      <c r="X34" s="4"/>
      <c r="Y34" s="1"/>
      <c r="Z34" s="1">
        <f t="shared" si="6"/>
        <v>0</v>
      </c>
      <c r="AA34" s="1"/>
      <c r="AB34" s="1">
        <f t="shared" si="7"/>
        <v>0</v>
      </c>
      <c r="AC34" s="1"/>
      <c r="AD34" s="1"/>
      <c r="AE34" s="1"/>
      <c r="AF34" s="45"/>
      <c r="AG34" s="45"/>
      <c r="AH34" s="45"/>
      <c r="AI34" s="1"/>
      <c r="AJ34" s="99"/>
      <c r="AK34" s="51"/>
      <c r="AL34" s="51"/>
      <c r="AM34" s="48"/>
      <c r="AN34" s="48"/>
      <c r="AO34" s="101"/>
      <c r="AP34" s="101"/>
      <c r="AQ34" s="143">
        <f t="shared" si="0"/>
        <v>3.4</v>
      </c>
      <c r="AR34" s="146">
        <v>45.825</v>
      </c>
      <c r="AS34" s="104" t="s">
        <v>139</v>
      </c>
    </row>
    <row r="35" spans="1:45" s="8" customFormat="1" ht="18" customHeight="1">
      <c r="A35" s="44">
        <v>25</v>
      </c>
      <c r="B35" s="85" t="s">
        <v>54</v>
      </c>
      <c r="C35" s="44">
        <v>25</v>
      </c>
      <c r="D35" s="125" t="s">
        <v>54</v>
      </c>
      <c r="E35" s="3"/>
      <c r="F35" s="132">
        <f t="shared" si="1"/>
        <v>0</v>
      </c>
      <c r="G35" s="1"/>
      <c r="H35" s="16">
        <f t="shared" si="4"/>
        <v>0</v>
      </c>
      <c r="I35" s="1"/>
      <c r="J35" s="1"/>
      <c r="K35" s="1"/>
      <c r="L35" s="133">
        <f t="shared" si="3"/>
        <v>0</v>
      </c>
      <c r="M35" s="1"/>
      <c r="N35" s="1">
        <f t="shared" si="5"/>
        <v>0</v>
      </c>
      <c r="O35" s="1"/>
      <c r="P35" s="1"/>
      <c r="Q35" s="1"/>
      <c r="R35" s="94">
        <f t="shared" si="2"/>
        <v>0</v>
      </c>
      <c r="S35" s="1"/>
      <c r="T35" s="1"/>
      <c r="U35" s="1"/>
      <c r="V35" s="45"/>
      <c r="W35" s="45"/>
      <c r="X35" s="4"/>
      <c r="Y35" s="1"/>
      <c r="Z35" s="1">
        <f t="shared" si="6"/>
        <v>0</v>
      </c>
      <c r="AA35" s="1"/>
      <c r="AB35" s="1">
        <f t="shared" si="7"/>
        <v>0</v>
      </c>
      <c r="AC35" s="1"/>
      <c r="AD35" s="1"/>
      <c r="AE35" s="1"/>
      <c r="AF35" s="45"/>
      <c r="AG35" s="45"/>
      <c r="AH35" s="45"/>
      <c r="AI35" s="1"/>
      <c r="AJ35" s="99"/>
      <c r="AK35" s="51"/>
      <c r="AL35" s="51"/>
      <c r="AM35" s="48"/>
      <c r="AN35" s="48"/>
      <c r="AO35" s="101"/>
      <c r="AP35" s="101"/>
      <c r="AQ35" s="143">
        <f t="shared" si="0"/>
        <v>0</v>
      </c>
      <c r="AR35" s="146">
        <v>0.856</v>
      </c>
      <c r="AS35" s="104" t="s">
        <v>139</v>
      </c>
    </row>
    <row r="36" spans="1:45" s="8" customFormat="1" ht="18" customHeight="1">
      <c r="A36" s="44">
        <v>26</v>
      </c>
      <c r="B36" s="85" t="s">
        <v>55</v>
      </c>
      <c r="C36" s="44">
        <v>26</v>
      </c>
      <c r="D36" s="125" t="s">
        <v>55</v>
      </c>
      <c r="E36" s="3"/>
      <c r="F36" s="132">
        <f t="shared" si="1"/>
        <v>0</v>
      </c>
      <c r="G36" s="1"/>
      <c r="H36" s="16">
        <f t="shared" si="4"/>
        <v>0</v>
      </c>
      <c r="I36" s="1"/>
      <c r="J36" s="1"/>
      <c r="K36" s="1"/>
      <c r="L36" s="133">
        <f t="shared" si="3"/>
        <v>0</v>
      </c>
      <c r="M36" s="1"/>
      <c r="N36" s="1">
        <f t="shared" si="5"/>
        <v>0</v>
      </c>
      <c r="O36" s="1"/>
      <c r="P36" s="1"/>
      <c r="Q36" s="1"/>
      <c r="R36" s="94">
        <f t="shared" si="2"/>
        <v>0</v>
      </c>
      <c r="S36" s="1"/>
      <c r="T36" s="1"/>
      <c r="U36" s="1"/>
      <c r="V36" s="45"/>
      <c r="W36" s="45"/>
      <c r="X36" s="4"/>
      <c r="Y36" s="1"/>
      <c r="Z36" s="1">
        <f t="shared" si="6"/>
        <v>0</v>
      </c>
      <c r="AA36" s="1"/>
      <c r="AB36" s="1">
        <f t="shared" si="7"/>
        <v>0</v>
      </c>
      <c r="AC36" s="1"/>
      <c r="AD36" s="1"/>
      <c r="AE36" s="1"/>
      <c r="AF36" s="45"/>
      <c r="AG36" s="45"/>
      <c r="AH36" s="45"/>
      <c r="AI36" s="1"/>
      <c r="AJ36" s="99"/>
      <c r="AK36" s="51"/>
      <c r="AL36" s="51"/>
      <c r="AM36" s="48"/>
      <c r="AN36" s="48"/>
      <c r="AO36" s="101"/>
      <c r="AP36" s="101"/>
      <c r="AQ36" s="143">
        <f t="shared" si="0"/>
        <v>0</v>
      </c>
      <c r="AR36" s="146">
        <v>0.307</v>
      </c>
      <c r="AS36" s="104" t="s">
        <v>139</v>
      </c>
    </row>
    <row r="37" spans="1:45" s="8" customFormat="1" ht="18" customHeight="1">
      <c r="A37" s="44">
        <v>27</v>
      </c>
      <c r="B37" s="85" t="s">
        <v>56</v>
      </c>
      <c r="C37" s="44">
        <v>27</v>
      </c>
      <c r="D37" s="125" t="s">
        <v>56</v>
      </c>
      <c r="E37" s="3"/>
      <c r="F37" s="132">
        <f t="shared" si="1"/>
        <v>0</v>
      </c>
      <c r="G37" s="1"/>
      <c r="H37" s="16">
        <f t="shared" si="4"/>
        <v>0</v>
      </c>
      <c r="I37" s="1"/>
      <c r="J37" s="1"/>
      <c r="K37" s="1"/>
      <c r="L37" s="133">
        <f t="shared" si="3"/>
        <v>0</v>
      </c>
      <c r="M37" s="1"/>
      <c r="N37" s="1">
        <f t="shared" si="5"/>
        <v>0</v>
      </c>
      <c r="O37" s="1"/>
      <c r="P37" s="1"/>
      <c r="Q37" s="1"/>
      <c r="R37" s="94">
        <f t="shared" si="2"/>
        <v>0</v>
      </c>
      <c r="S37" s="1"/>
      <c r="T37" s="1"/>
      <c r="U37" s="1"/>
      <c r="V37" s="45"/>
      <c r="W37" s="45"/>
      <c r="X37" s="4"/>
      <c r="Y37" s="1"/>
      <c r="Z37" s="1">
        <f t="shared" si="6"/>
        <v>0</v>
      </c>
      <c r="AA37" s="1"/>
      <c r="AB37" s="1">
        <f t="shared" si="7"/>
        <v>0</v>
      </c>
      <c r="AC37" s="1"/>
      <c r="AD37" s="1"/>
      <c r="AE37" s="1"/>
      <c r="AF37" s="45"/>
      <c r="AG37" s="45"/>
      <c r="AH37" s="45"/>
      <c r="AI37" s="1"/>
      <c r="AJ37" s="99"/>
      <c r="AK37" s="51"/>
      <c r="AL37" s="51"/>
      <c r="AM37" s="48"/>
      <c r="AN37" s="48"/>
      <c r="AO37" s="101"/>
      <c r="AP37" s="101"/>
      <c r="AQ37" s="143">
        <f t="shared" si="0"/>
        <v>0</v>
      </c>
      <c r="AR37" s="146">
        <v>19.966</v>
      </c>
      <c r="AS37" s="104" t="s">
        <v>139</v>
      </c>
    </row>
    <row r="38" spans="1:45" s="8" customFormat="1" ht="18" customHeight="1">
      <c r="A38" s="44">
        <v>28</v>
      </c>
      <c r="B38" s="85" t="s">
        <v>57</v>
      </c>
      <c r="C38" s="44">
        <v>28</v>
      </c>
      <c r="D38" s="125" t="s">
        <v>57</v>
      </c>
      <c r="E38" s="5"/>
      <c r="F38" s="132">
        <f t="shared" si="1"/>
        <v>0</v>
      </c>
      <c r="G38" s="17"/>
      <c r="H38" s="16">
        <f t="shared" si="4"/>
        <v>0</v>
      </c>
      <c r="I38" s="1"/>
      <c r="J38" s="1"/>
      <c r="K38" s="17"/>
      <c r="L38" s="133">
        <f t="shared" si="3"/>
        <v>0</v>
      </c>
      <c r="M38" s="17"/>
      <c r="N38" s="1">
        <f t="shared" si="5"/>
        <v>0</v>
      </c>
      <c r="O38" s="17"/>
      <c r="P38" s="17"/>
      <c r="Q38" s="1"/>
      <c r="R38" s="94">
        <f t="shared" si="2"/>
        <v>0</v>
      </c>
      <c r="S38" s="1"/>
      <c r="T38" s="1"/>
      <c r="U38" s="1"/>
      <c r="V38" s="45"/>
      <c r="W38" s="45"/>
      <c r="X38" s="4"/>
      <c r="Y38" s="1"/>
      <c r="Z38" s="1">
        <f t="shared" si="6"/>
        <v>0</v>
      </c>
      <c r="AA38" s="1"/>
      <c r="AB38" s="1">
        <f t="shared" si="7"/>
        <v>0</v>
      </c>
      <c r="AC38" s="1"/>
      <c r="AD38" s="1"/>
      <c r="AE38" s="1"/>
      <c r="AF38" s="45"/>
      <c r="AG38" s="45"/>
      <c r="AH38" s="45"/>
      <c r="AI38" s="1"/>
      <c r="AJ38" s="99"/>
      <c r="AK38" s="51"/>
      <c r="AL38" s="51"/>
      <c r="AM38" s="48"/>
      <c r="AN38" s="48"/>
      <c r="AO38" s="101"/>
      <c r="AP38" s="101"/>
      <c r="AQ38" s="143">
        <f t="shared" si="0"/>
        <v>0</v>
      </c>
      <c r="AR38" s="146">
        <v>12.382</v>
      </c>
      <c r="AS38" s="104" t="s">
        <v>139</v>
      </c>
    </row>
    <row r="39" spans="1:45" s="8" customFormat="1" ht="18" customHeight="1">
      <c r="A39" s="44">
        <v>29</v>
      </c>
      <c r="B39" s="85" t="s">
        <v>58</v>
      </c>
      <c r="C39" s="44">
        <v>29</v>
      </c>
      <c r="D39" s="125" t="s">
        <v>58</v>
      </c>
      <c r="E39" s="3"/>
      <c r="F39" s="132">
        <f t="shared" si="1"/>
        <v>0</v>
      </c>
      <c r="G39" s="1"/>
      <c r="H39" s="16">
        <f t="shared" si="4"/>
        <v>0</v>
      </c>
      <c r="I39" s="1"/>
      <c r="J39" s="1"/>
      <c r="K39" s="1"/>
      <c r="L39" s="133">
        <f t="shared" si="3"/>
        <v>0</v>
      </c>
      <c r="M39" s="1"/>
      <c r="N39" s="1">
        <f t="shared" si="5"/>
        <v>0</v>
      </c>
      <c r="O39" s="1"/>
      <c r="P39" s="1"/>
      <c r="Q39" s="1"/>
      <c r="R39" s="94">
        <f t="shared" si="2"/>
        <v>0</v>
      </c>
      <c r="S39" s="1"/>
      <c r="T39" s="1"/>
      <c r="U39" s="1"/>
      <c r="V39" s="45"/>
      <c r="W39" s="45"/>
      <c r="X39" s="4"/>
      <c r="Y39" s="1"/>
      <c r="Z39" s="1">
        <f t="shared" si="6"/>
        <v>0</v>
      </c>
      <c r="AA39" s="1"/>
      <c r="AB39" s="1">
        <f t="shared" si="7"/>
        <v>0</v>
      </c>
      <c r="AC39" s="1"/>
      <c r="AD39" s="1"/>
      <c r="AE39" s="1"/>
      <c r="AF39" s="45"/>
      <c r="AG39" s="45"/>
      <c r="AH39" s="45"/>
      <c r="AI39" s="1"/>
      <c r="AJ39" s="99"/>
      <c r="AK39" s="51"/>
      <c r="AL39" s="51"/>
      <c r="AM39" s="48"/>
      <c r="AN39" s="48"/>
      <c r="AO39" s="101"/>
      <c r="AP39" s="101"/>
      <c r="AQ39" s="143">
        <f t="shared" si="0"/>
        <v>0</v>
      </c>
      <c r="AR39" s="146">
        <v>2.526</v>
      </c>
      <c r="AS39" s="104" t="s">
        <v>139</v>
      </c>
    </row>
    <row r="40" spans="1:45" s="8" customFormat="1" ht="18" customHeight="1">
      <c r="A40" s="44">
        <v>30</v>
      </c>
      <c r="B40" s="85" t="s">
        <v>59</v>
      </c>
      <c r="C40" s="44">
        <v>30</v>
      </c>
      <c r="D40" s="125" t="s">
        <v>59</v>
      </c>
      <c r="E40" s="3">
        <v>7</v>
      </c>
      <c r="F40" s="132">
        <f t="shared" si="1"/>
        <v>1.89238</v>
      </c>
      <c r="G40" s="1"/>
      <c r="H40" s="16">
        <f t="shared" si="4"/>
        <v>0</v>
      </c>
      <c r="I40" s="1"/>
      <c r="J40" s="1"/>
      <c r="K40" s="1"/>
      <c r="L40" s="133">
        <f t="shared" si="3"/>
        <v>0</v>
      </c>
      <c r="M40" s="1"/>
      <c r="N40" s="1">
        <f t="shared" si="5"/>
        <v>0</v>
      </c>
      <c r="O40" s="1"/>
      <c r="P40" s="1"/>
      <c r="Q40" s="1"/>
      <c r="R40" s="94">
        <f t="shared" si="2"/>
        <v>0</v>
      </c>
      <c r="S40" s="1"/>
      <c r="T40" s="1"/>
      <c r="U40" s="1"/>
      <c r="V40" s="45"/>
      <c r="W40" s="45"/>
      <c r="X40" s="4"/>
      <c r="Y40" s="1"/>
      <c r="Z40" s="1">
        <f t="shared" si="6"/>
        <v>0</v>
      </c>
      <c r="AA40" s="1"/>
      <c r="AB40" s="1">
        <f t="shared" si="7"/>
        <v>0</v>
      </c>
      <c r="AC40" s="1"/>
      <c r="AD40" s="1"/>
      <c r="AE40" s="1"/>
      <c r="AF40" s="45"/>
      <c r="AG40" s="45"/>
      <c r="AH40" s="45"/>
      <c r="AI40" s="1"/>
      <c r="AJ40" s="99"/>
      <c r="AK40" s="51"/>
      <c r="AL40" s="51"/>
      <c r="AM40" s="48"/>
      <c r="AN40" s="48"/>
      <c r="AO40" s="101"/>
      <c r="AP40" s="101"/>
      <c r="AQ40" s="143">
        <f t="shared" si="0"/>
        <v>1.89238</v>
      </c>
      <c r="AR40" s="146">
        <v>49.39</v>
      </c>
      <c r="AS40" s="104" t="s">
        <v>139</v>
      </c>
    </row>
    <row r="41" spans="1:45" s="8" customFormat="1" ht="18" customHeight="1">
      <c r="A41" s="44">
        <v>31</v>
      </c>
      <c r="B41" s="85" t="s">
        <v>60</v>
      </c>
      <c r="C41" s="44">
        <v>31</v>
      </c>
      <c r="D41" s="125" t="s">
        <v>60</v>
      </c>
      <c r="E41" s="3"/>
      <c r="F41" s="132">
        <f t="shared" si="1"/>
        <v>0</v>
      </c>
      <c r="G41" s="1"/>
      <c r="H41" s="16">
        <f t="shared" si="4"/>
        <v>0</v>
      </c>
      <c r="I41" s="1"/>
      <c r="J41" s="1"/>
      <c r="K41" s="1"/>
      <c r="L41" s="133">
        <f t="shared" si="3"/>
        <v>0</v>
      </c>
      <c r="M41" s="1"/>
      <c r="N41" s="1">
        <f t="shared" si="5"/>
        <v>0</v>
      </c>
      <c r="O41" s="1"/>
      <c r="P41" s="1"/>
      <c r="Q41" s="1"/>
      <c r="R41" s="94">
        <f t="shared" si="2"/>
        <v>0</v>
      </c>
      <c r="S41" s="1"/>
      <c r="T41" s="1"/>
      <c r="U41" s="1"/>
      <c r="V41" s="45"/>
      <c r="W41" s="45"/>
      <c r="X41" s="4"/>
      <c r="Y41" s="1"/>
      <c r="Z41" s="1">
        <f t="shared" si="6"/>
        <v>0</v>
      </c>
      <c r="AA41" s="1"/>
      <c r="AB41" s="1">
        <f t="shared" si="7"/>
        <v>0</v>
      </c>
      <c r="AC41" s="1"/>
      <c r="AD41" s="1"/>
      <c r="AE41" s="1">
        <v>60</v>
      </c>
      <c r="AF41" s="45">
        <f>AE41*750/1000</f>
        <v>45</v>
      </c>
      <c r="AG41" s="45"/>
      <c r="AH41" s="45"/>
      <c r="AI41" s="1">
        <v>1</v>
      </c>
      <c r="AJ41" s="99">
        <f>AI41*50000/1000</f>
        <v>50</v>
      </c>
      <c r="AK41" s="51"/>
      <c r="AL41" s="51"/>
      <c r="AM41" s="48"/>
      <c r="AN41" s="48"/>
      <c r="AO41" s="101"/>
      <c r="AP41" s="101"/>
      <c r="AQ41" s="143">
        <f t="shared" si="0"/>
        <v>95</v>
      </c>
      <c r="AR41" s="146">
        <v>126.122</v>
      </c>
      <c r="AS41" s="104" t="s">
        <v>139</v>
      </c>
    </row>
    <row r="42" spans="1:45" s="8" customFormat="1" ht="18" customHeight="1">
      <c r="A42" s="44">
        <v>32</v>
      </c>
      <c r="B42" s="85" t="s">
        <v>61</v>
      </c>
      <c r="C42" s="44">
        <v>32</v>
      </c>
      <c r="D42" s="125" t="s">
        <v>61</v>
      </c>
      <c r="E42" s="3"/>
      <c r="F42" s="132">
        <f t="shared" si="1"/>
        <v>0</v>
      </c>
      <c r="G42" s="1">
        <v>50</v>
      </c>
      <c r="H42" s="16">
        <f t="shared" si="4"/>
        <v>17.5</v>
      </c>
      <c r="I42" s="1"/>
      <c r="J42" s="1"/>
      <c r="K42" s="1"/>
      <c r="L42" s="133">
        <f t="shared" si="3"/>
        <v>0</v>
      </c>
      <c r="M42" s="1"/>
      <c r="N42" s="1">
        <f t="shared" si="5"/>
        <v>0</v>
      </c>
      <c r="O42" s="1"/>
      <c r="P42" s="1"/>
      <c r="Q42" s="1"/>
      <c r="R42" s="94">
        <f t="shared" si="2"/>
        <v>0</v>
      </c>
      <c r="S42" s="1"/>
      <c r="T42" s="1"/>
      <c r="U42" s="1"/>
      <c r="V42" s="45"/>
      <c r="W42" s="45"/>
      <c r="X42" s="4"/>
      <c r="Y42" s="1"/>
      <c r="Z42" s="1">
        <f t="shared" si="6"/>
        <v>0</v>
      </c>
      <c r="AA42" s="1"/>
      <c r="AB42" s="1">
        <f t="shared" si="7"/>
        <v>0</v>
      </c>
      <c r="AC42" s="1"/>
      <c r="AD42" s="1"/>
      <c r="AE42" s="1"/>
      <c r="AF42" s="45">
        <f aca="true" t="shared" si="8" ref="AF42:AF95">AE42*750/1000</f>
        <v>0</v>
      </c>
      <c r="AG42" s="45"/>
      <c r="AH42" s="45"/>
      <c r="AI42" s="1"/>
      <c r="AJ42" s="99"/>
      <c r="AK42" s="51"/>
      <c r="AL42" s="51"/>
      <c r="AM42" s="48"/>
      <c r="AN42" s="48"/>
      <c r="AO42" s="101"/>
      <c r="AP42" s="101"/>
      <c r="AQ42" s="143">
        <f t="shared" si="0"/>
        <v>17.5</v>
      </c>
      <c r="AR42" s="146">
        <v>28.719</v>
      </c>
      <c r="AS42" s="104" t="s">
        <v>139</v>
      </c>
    </row>
    <row r="43" spans="1:45" s="8" customFormat="1" ht="18" customHeight="1">
      <c r="A43" s="44">
        <v>33</v>
      </c>
      <c r="B43" s="85" t="s">
        <v>62</v>
      </c>
      <c r="C43" s="44">
        <v>33</v>
      </c>
      <c r="D43" s="125" t="s">
        <v>62</v>
      </c>
      <c r="E43" s="3"/>
      <c r="F43" s="132">
        <f t="shared" si="1"/>
        <v>0</v>
      </c>
      <c r="G43" s="1">
        <v>40</v>
      </c>
      <c r="H43" s="16">
        <f t="shared" si="4"/>
        <v>14</v>
      </c>
      <c r="I43" s="1"/>
      <c r="J43" s="1"/>
      <c r="K43" s="1"/>
      <c r="L43" s="133">
        <f t="shared" si="3"/>
        <v>0</v>
      </c>
      <c r="M43" s="1"/>
      <c r="N43" s="1">
        <f t="shared" si="5"/>
        <v>0</v>
      </c>
      <c r="O43" s="1"/>
      <c r="P43" s="1"/>
      <c r="Q43" s="1" t="s">
        <v>27</v>
      </c>
      <c r="R43" s="94">
        <v>0</v>
      </c>
      <c r="S43" s="1"/>
      <c r="T43" s="1"/>
      <c r="U43" s="1"/>
      <c r="V43" s="45"/>
      <c r="W43" s="45"/>
      <c r="X43" s="4"/>
      <c r="Y43" s="1"/>
      <c r="Z43" s="1">
        <f t="shared" si="6"/>
        <v>0</v>
      </c>
      <c r="AA43" s="1"/>
      <c r="AB43" s="1">
        <f t="shared" si="7"/>
        <v>0</v>
      </c>
      <c r="AC43" s="1"/>
      <c r="AD43" s="1"/>
      <c r="AE43" s="1"/>
      <c r="AF43" s="45">
        <f t="shared" si="8"/>
        <v>0</v>
      </c>
      <c r="AG43" s="45"/>
      <c r="AH43" s="45"/>
      <c r="AI43" s="1"/>
      <c r="AJ43" s="99"/>
      <c r="AK43" s="51"/>
      <c r="AL43" s="51"/>
      <c r="AM43" s="48"/>
      <c r="AN43" s="48"/>
      <c r="AO43" s="101"/>
      <c r="AP43" s="101"/>
      <c r="AQ43" s="143">
        <f aca="true" t="shared" si="9" ref="AQ43:AQ73">AJ43+AH43+AF43+AD43+AB43+Z43+X43+V43+T43+R43+P43+N43+L43+J43+H43+F43</f>
        <v>14</v>
      </c>
      <c r="AR43" s="146">
        <v>104.277</v>
      </c>
      <c r="AS43" s="104" t="s">
        <v>139</v>
      </c>
    </row>
    <row r="44" spans="1:45" s="8" customFormat="1" ht="18" customHeight="1">
      <c r="A44" s="44">
        <v>34</v>
      </c>
      <c r="B44" s="85" t="s">
        <v>63</v>
      </c>
      <c r="C44" s="44">
        <v>34</v>
      </c>
      <c r="D44" s="125" t="s">
        <v>63</v>
      </c>
      <c r="E44" s="3"/>
      <c r="F44" s="132">
        <f t="shared" si="1"/>
        <v>0</v>
      </c>
      <c r="G44" s="1">
        <v>50</v>
      </c>
      <c r="H44" s="16">
        <f t="shared" si="4"/>
        <v>17.5</v>
      </c>
      <c r="I44" s="1"/>
      <c r="J44" s="1"/>
      <c r="K44" s="1"/>
      <c r="L44" s="133">
        <f t="shared" si="3"/>
        <v>0</v>
      </c>
      <c r="M44" s="1">
        <v>50</v>
      </c>
      <c r="N44" s="1">
        <f t="shared" si="5"/>
        <v>10</v>
      </c>
      <c r="O44" s="1"/>
      <c r="P44" s="1"/>
      <c r="Q44" s="1">
        <v>2</v>
      </c>
      <c r="R44" s="94">
        <f t="shared" si="2"/>
        <v>3.4</v>
      </c>
      <c r="S44" s="1"/>
      <c r="T44" s="1"/>
      <c r="U44" s="1"/>
      <c r="V44" s="45"/>
      <c r="W44" s="45"/>
      <c r="X44" s="4"/>
      <c r="Y44" s="1"/>
      <c r="Z44" s="1">
        <f t="shared" si="6"/>
        <v>0</v>
      </c>
      <c r="AA44" s="1"/>
      <c r="AB44" s="1">
        <f t="shared" si="7"/>
        <v>0</v>
      </c>
      <c r="AC44" s="1"/>
      <c r="AD44" s="1"/>
      <c r="AE44" s="1"/>
      <c r="AF44" s="45">
        <f t="shared" si="8"/>
        <v>0</v>
      </c>
      <c r="AG44" s="45"/>
      <c r="AH44" s="45"/>
      <c r="AI44" s="1"/>
      <c r="AJ44" s="99"/>
      <c r="AK44" s="51"/>
      <c r="AL44" s="51"/>
      <c r="AM44" s="48"/>
      <c r="AN44" s="48"/>
      <c r="AO44" s="101"/>
      <c r="AP44" s="101"/>
      <c r="AQ44" s="143">
        <f t="shared" si="9"/>
        <v>30.9</v>
      </c>
      <c r="AR44" s="146">
        <v>46.926</v>
      </c>
      <c r="AS44" s="104" t="s">
        <v>139</v>
      </c>
    </row>
    <row r="45" spans="1:45" s="8" customFormat="1" ht="18" customHeight="1">
      <c r="A45" s="44">
        <v>35</v>
      </c>
      <c r="B45" s="85" t="s">
        <v>64</v>
      </c>
      <c r="C45" s="44">
        <v>35</v>
      </c>
      <c r="D45" s="125" t="s">
        <v>64</v>
      </c>
      <c r="E45" s="3"/>
      <c r="F45" s="132">
        <f t="shared" si="1"/>
        <v>0</v>
      </c>
      <c r="G45" s="1"/>
      <c r="H45" s="16">
        <f t="shared" si="4"/>
        <v>0</v>
      </c>
      <c r="I45" s="1"/>
      <c r="J45" s="1"/>
      <c r="K45" s="1"/>
      <c r="L45" s="133">
        <f t="shared" si="3"/>
        <v>0</v>
      </c>
      <c r="M45" s="1"/>
      <c r="N45" s="1">
        <f t="shared" si="5"/>
        <v>0</v>
      </c>
      <c r="O45" s="1"/>
      <c r="P45" s="1"/>
      <c r="Q45" s="1">
        <v>1</v>
      </c>
      <c r="R45" s="94">
        <f t="shared" si="2"/>
        <v>1.7</v>
      </c>
      <c r="S45" s="1"/>
      <c r="T45" s="1"/>
      <c r="U45" s="1"/>
      <c r="V45" s="45"/>
      <c r="W45" s="45"/>
      <c r="X45" s="4"/>
      <c r="Y45" s="1"/>
      <c r="Z45" s="1">
        <f t="shared" si="6"/>
        <v>0</v>
      </c>
      <c r="AA45" s="1"/>
      <c r="AB45" s="1">
        <f t="shared" si="7"/>
        <v>0</v>
      </c>
      <c r="AC45" s="1"/>
      <c r="AD45" s="1"/>
      <c r="AE45" s="1"/>
      <c r="AF45" s="45">
        <f t="shared" si="8"/>
        <v>0</v>
      </c>
      <c r="AG45" s="45"/>
      <c r="AH45" s="45"/>
      <c r="AI45" s="1"/>
      <c r="AJ45" s="99"/>
      <c r="AK45" s="51"/>
      <c r="AL45" s="51"/>
      <c r="AM45" s="48"/>
      <c r="AN45" s="48"/>
      <c r="AO45" s="101"/>
      <c r="AP45" s="101"/>
      <c r="AQ45" s="143">
        <f t="shared" si="9"/>
        <v>1.7</v>
      </c>
      <c r="AR45" s="146">
        <v>23.953</v>
      </c>
      <c r="AS45" s="104" t="s">
        <v>139</v>
      </c>
    </row>
    <row r="46" spans="1:45" s="8" customFormat="1" ht="18" customHeight="1">
      <c r="A46" s="44">
        <v>36</v>
      </c>
      <c r="B46" s="85" t="s">
        <v>65</v>
      </c>
      <c r="C46" s="44">
        <v>36</v>
      </c>
      <c r="D46" s="125" t="s">
        <v>65</v>
      </c>
      <c r="E46" s="3"/>
      <c r="F46" s="132">
        <f t="shared" si="1"/>
        <v>0</v>
      </c>
      <c r="G46" s="1"/>
      <c r="H46" s="16">
        <f t="shared" si="4"/>
        <v>0</v>
      </c>
      <c r="I46" s="1"/>
      <c r="J46" s="1"/>
      <c r="K46" s="1"/>
      <c r="L46" s="133">
        <f t="shared" si="3"/>
        <v>0</v>
      </c>
      <c r="M46" s="1"/>
      <c r="N46" s="1">
        <f t="shared" si="5"/>
        <v>0</v>
      </c>
      <c r="O46" s="1"/>
      <c r="P46" s="1"/>
      <c r="Q46" s="1"/>
      <c r="R46" s="94">
        <f t="shared" si="2"/>
        <v>0</v>
      </c>
      <c r="S46" s="1"/>
      <c r="T46" s="1"/>
      <c r="U46" s="1"/>
      <c r="V46" s="45"/>
      <c r="W46" s="45"/>
      <c r="X46" s="4"/>
      <c r="Y46" s="1"/>
      <c r="Z46" s="1">
        <f t="shared" si="6"/>
        <v>0</v>
      </c>
      <c r="AA46" s="1"/>
      <c r="AB46" s="1">
        <f t="shared" si="7"/>
        <v>0</v>
      </c>
      <c r="AC46" s="1"/>
      <c r="AD46" s="1"/>
      <c r="AE46" s="1"/>
      <c r="AF46" s="45">
        <f t="shared" si="8"/>
        <v>0</v>
      </c>
      <c r="AG46" s="45"/>
      <c r="AH46" s="45"/>
      <c r="AI46" s="1"/>
      <c r="AJ46" s="99"/>
      <c r="AK46" s="51"/>
      <c r="AL46" s="51"/>
      <c r="AM46" s="48"/>
      <c r="AN46" s="48"/>
      <c r="AO46" s="101"/>
      <c r="AP46" s="101"/>
      <c r="AQ46" s="143">
        <f t="shared" si="9"/>
        <v>0</v>
      </c>
      <c r="AR46" s="146">
        <v>71.476</v>
      </c>
      <c r="AS46" s="104" t="s">
        <v>139</v>
      </c>
    </row>
    <row r="47" spans="1:45" ht="18" customHeight="1">
      <c r="A47" s="44">
        <v>37</v>
      </c>
      <c r="B47" s="85" t="s">
        <v>66</v>
      </c>
      <c r="C47" s="44">
        <v>37</v>
      </c>
      <c r="D47" s="125" t="s">
        <v>66</v>
      </c>
      <c r="E47" s="3"/>
      <c r="F47" s="132">
        <f t="shared" si="1"/>
        <v>0</v>
      </c>
      <c r="G47" s="1"/>
      <c r="H47" s="16">
        <f t="shared" si="4"/>
        <v>0</v>
      </c>
      <c r="I47" s="1"/>
      <c r="J47" s="1"/>
      <c r="K47" s="1"/>
      <c r="L47" s="133">
        <f t="shared" si="3"/>
        <v>0</v>
      </c>
      <c r="M47" s="1">
        <v>50</v>
      </c>
      <c r="N47" s="1">
        <f t="shared" si="5"/>
        <v>10</v>
      </c>
      <c r="O47" s="1"/>
      <c r="P47" s="1"/>
      <c r="Q47" s="1"/>
      <c r="R47" s="94">
        <f t="shared" si="2"/>
        <v>0</v>
      </c>
      <c r="S47" s="1"/>
      <c r="T47" s="1"/>
      <c r="U47" s="1"/>
      <c r="V47" s="45"/>
      <c r="W47" s="45"/>
      <c r="X47" s="4"/>
      <c r="Y47" s="1"/>
      <c r="Z47" s="1">
        <f t="shared" si="6"/>
        <v>0</v>
      </c>
      <c r="AA47" s="1"/>
      <c r="AB47" s="1">
        <f t="shared" si="7"/>
        <v>0</v>
      </c>
      <c r="AC47" s="1"/>
      <c r="AD47" s="1"/>
      <c r="AE47" s="1"/>
      <c r="AF47" s="45">
        <f t="shared" si="8"/>
        <v>0</v>
      </c>
      <c r="AG47" s="45"/>
      <c r="AH47" s="45"/>
      <c r="AI47" s="1"/>
      <c r="AJ47" s="99"/>
      <c r="AK47" s="50"/>
      <c r="AL47" s="50"/>
      <c r="AM47" s="47"/>
      <c r="AN47" s="47"/>
      <c r="AO47" s="102"/>
      <c r="AP47" s="102"/>
      <c r="AQ47" s="143">
        <f t="shared" si="9"/>
        <v>10</v>
      </c>
      <c r="AR47" s="146">
        <v>39.72</v>
      </c>
      <c r="AS47" s="104" t="s">
        <v>139</v>
      </c>
    </row>
    <row r="48" spans="1:45" ht="18" customHeight="1">
      <c r="A48" s="44">
        <v>38</v>
      </c>
      <c r="B48" s="85" t="s">
        <v>67</v>
      </c>
      <c r="C48" s="44">
        <v>38</v>
      </c>
      <c r="D48" s="125" t="s">
        <v>67</v>
      </c>
      <c r="E48" s="3"/>
      <c r="F48" s="132">
        <f t="shared" si="1"/>
        <v>0</v>
      </c>
      <c r="G48" s="1"/>
      <c r="H48" s="16">
        <f t="shared" si="4"/>
        <v>0</v>
      </c>
      <c r="I48" s="1"/>
      <c r="J48" s="1"/>
      <c r="K48" s="1"/>
      <c r="L48" s="133">
        <f t="shared" si="3"/>
        <v>0</v>
      </c>
      <c r="M48" s="1"/>
      <c r="N48" s="1">
        <f t="shared" si="5"/>
        <v>0</v>
      </c>
      <c r="O48" s="1"/>
      <c r="P48" s="1"/>
      <c r="Q48" s="1"/>
      <c r="R48" s="94">
        <f t="shared" si="2"/>
        <v>0</v>
      </c>
      <c r="S48" s="1"/>
      <c r="T48" s="1"/>
      <c r="U48" s="1"/>
      <c r="V48" s="45"/>
      <c r="W48" s="45"/>
      <c r="X48" s="4"/>
      <c r="Y48" s="1"/>
      <c r="Z48" s="1">
        <f t="shared" si="6"/>
        <v>0</v>
      </c>
      <c r="AA48" s="1"/>
      <c r="AB48" s="1">
        <f t="shared" si="7"/>
        <v>0</v>
      </c>
      <c r="AC48" s="1"/>
      <c r="AD48" s="1"/>
      <c r="AE48" s="1"/>
      <c r="AF48" s="45">
        <f t="shared" si="8"/>
        <v>0</v>
      </c>
      <c r="AG48" s="45"/>
      <c r="AH48" s="45"/>
      <c r="AI48" s="1"/>
      <c r="AJ48" s="99"/>
      <c r="AK48" s="50"/>
      <c r="AL48" s="50"/>
      <c r="AM48" s="47"/>
      <c r="AN48" s="47"/>
      <c r="AO48" s="102"/>
      <c r="AP48" s="102"/>
      <c r="AQ48" s="143">
        <f t="shared" si="9"/>
        <v>0</v>
      </c>
      <c r="AR48" s="146">
        <v>26.761</v>
      </c>
      <c r="AS48" s="104" t="s">
        <v>139</v>
      </c>
    </row>
    <row r="49" spans="1:45" ht="18" customHeight="1">
      <c r="A49" s="44">
        <v>39</v>
      </c>
      <c r="B49" s="85" t="s">
        <v>68</v>
      </c>
      <c r="C49" s="44">
        <v>39</v>
      </c>
      <c r="D49" s="125" t="s">
        <v>68</v>
      </c>
      <c r="E49" s="3"/>
      <c r="F49" s="132">
        <f t="shared" si="1"/>
        <v>0</v>
      </c>
      <c r="G49" s="1"/>
      <c r="H49" s="16">
        <f t="shared" si="4"/>
        <v>0</v>
      </c>
      <c r="I49" s="1"/>
      <c r="J49" s="1"/>
      <c r="K49" s="1"/>
      <c r="L49" s="133">
        <f t="shared" si="3"/>
        <v>0</v>
      </c>
      <c r="M49" s="1"/>
      <c r="N49" s="1">
        <f t="shared" si="5"/>
        <v>0</v>
      </c>
      <c r="O49" s="1"/>
      <c r="P49" s="1"/>
      <c r="Q49" s="1"/>
      <c r="R49" s="94">
        <f t="shared" si="2"/>
        <v>0</v>
      </c>
      <c r="S49" s="1"/>
      <c r="T49" s="1"/>
      <c r="U49" s="1"/>
      <c r="V49" s="45"/>
      <c r="W49" s="45"/>
      <c r="X49" s="4"/>
      <c r="Y49" s="1"/>
      <c r="Z49" s="1">
        <f t="shared" si="6"/>
        <v>0</v>
      </c>
      <c r="AA49" s="1"/>
      <c r="AB49" s="1">
        <f t="shared" si="7"/>
        <v>0</v>
      </c>
      <c r="AC49" s="1"/>
      <c r="AD49" s="1"/>
      <c r="AE49" s="1"/>
      <c r="AF49" s="45">
        <f t="shared" si="8"/>
        <v>0</v>
      </c>
      <c r="AG49" s="45"/>
      <c r="AH49" s="45"/>
      <c r="AI49" s="1"/>
      <c r="AJ49" s="99"/>
      <c r="AK49" s="50"/>
      <c r="AL49" s="50"/>
      <c r="AM49" s="47"/>
      <c r="AN49" s="47"/>
      <c r="AO49" s="102"/>
      <c r="AP49" s="102"/>
      <c r="AQ49" s="143">
        <f t="shared" si="9"/>
        <v>0</v>
      </c>
      <c r="AR49" s="146">
        <v>55.223</v>
      </c>
      <c r="AS49" s="104" t="s">
        <v>139</v>
      </c>
    </row>
    <row r="50" spans="1:45" ht="18" customHeight="1">
      <c r="A50" s="44">
        <v>40</v>
      </c>
      <c r="B50" s="85" t="s">
        <v>69</v>
      </c>
      <c r="C50" s="44">
        <v>40</v>
      </c>
      <c r="D50" s="125" t="s">
        <v>69</v>
      </c>
      <c r="E50" s="3"/>
      <c r="F50" s="132">
        <f t="shared" si="1"/>
        <v>0</v>
      </c>
      <c r="G50" s="1"/>
      <c r="H50" s="16">
        <f t="shared" si="4"/>
        <v>0</v>
      </c>
      <c r="I50" s="1"/>
      <c r="J50" s="1"/>
      <c r="K50" s="1"/>
      <c r="L50" s="133">
        <f t="shared" si="3"/>
        <v>0</v>
      </c>
      <c r="M50" s="1">
        <v>50</v>
      </c>
      <c r="N50" s="1">
        <f t="shared" si="5"/>
        <v>10</v>
      </c>
      <c r="O50" s="1"/>
      <c r="P50" s="1"/>
      <c r="Q50" s="1"/>
      <c r="R50" s="94">
        <f t="shared" si="2"/>
        <v>0</v>
      </c>
      <c r="S50" s="1"/>
      <c r="T50" s="1"/>
      <c r="U50" s="1"/>
      <c r="V50" s="45"/>
      <c r="W50" s="45"/>
      <c r="X50" s="4"/>
      <c r="Y50" s="1"/>
      <c r="Z50" s="1">
        <f t="shared" si="6"/>
        <v>0</v>
      </c>
      <c r="AA50" s="1"/>
      <c r="AB50" s="1">
        <f t="shared" si="7"/>
        <v>0</v>
      </c>
      <c r="AC50" s="1"/>
      <c r="AD50" s="1"/>
      <c r="AE50" s="1"/>
      <c r="AF50" s="45">
        <f t="shared" si="8"/>
        <v>0</v>
      </c>
      <c r="AG50" s="45"/>
      <c r="AH50" s="45"/>
      <c r="AI50" s="1"/>
      <c r="AJ50" s="99"/>
      <c r="AK50" s="50"/>
      <c r="AL50" s="50"/>
      <c r="AM50" s="47"/>
      <c r="AN50" s="47"/>
      <c r="AO50" s="102"/>
      <c r="AP50" s="102"/>
      <c r="AQ50" s="143">
        <f t="shared" si="9"/>
        <v>10</v>
      </c>
      <c r="AR50" s="146">
        <v>85.211</v>
      </c>
      <c r="AS50" s="104" t="s">
        <v>139</v>
      </c>
    </row>
    <row r="51" spans="1:45" ht="18" customHeight="1">
      <c r="A51" s="44">
        <v>41</v>
      </c>
      <c r="B51" s="85" t="s">
        <v>70</v>
      </c>
      <c r="C51" s="44">
        <v>41</v>
      </c>
      <c r="D51" s="125" t="s">
        <v>70</v>
      </c>
      <c r="E51" s="3"/>
      <c r="F51" s="132">
        <f t="shared" si="1"/>
        <v>0</v>
      </c>
      <c r="G51" s="1"/>
      <c r="H51" s="16">
        <f t="shared" si="4"/>
        <v>0</v>
      </c>
      <c r="I51" s="1"/>
      <c r="J51" s="1"/>
      <c r="K51" s="1"/>
      <c r="L51" s="133">
        <f t="shared" si="3"/>
        <v>0</v>
      </c>
      <c r="M51" s="1"/>
      <c r="N51" s="1">
        <f t="shared" si="5"/>
        <v>0</v>
      </c>
      <c r="O51" s="1"/>
      <c r="P51" s="1"/>
      <c r="Q51" s="1"/>
      <c r="R51" s="94">
        <f t="shared" si="2"/>
        <v>0</v>
      </c>
      <c r="S51" s="1"/>
      <c r="T51" s="1"/>
      <c r="U51" s="1"/>
      <c r="V51" s="45"/>
      <c r="W51" s="45"/>
      <c r="X51" s="4"/>
      <c r="Y51" s="1"/>
      <c r="Z51" s="1">
        <f t="shared" si="6"/>
        <v>0</v>
      </c>
      <c r="AA51" s="1"/>
      <c r="AB51" s="1">
        <f t="shared" si="7"/>
        <v>0</v>
      </c>
      <c r="AC51" s="1"/>
      <c r="AD51" s="1"/>
      <c r="AE51" s="1"/>
      <c r="AF51" s="45">
        <f t="shared" si="8"/>
        <v>0</v>
      </c>
      <c r="AG51" s="45"/>
      <c r="AH51" s="45"/>
      <c r="AI51" s="1"/>
      <c r="AJ51" s="99"/>
      <c r="AK51" s="50"/>
      <c r="AL51" s="50"/>
      <c r="AM51" s="47"/>
      <c r="AN51" s="47"/>
      <c r="AO51" s="102"/>
      <c r="AP51" s="102"/>
      <c r="AQ51" s="143">
        <f t="shared" si="9"/>
        <v>0</v>
      </c>
      <c r="AR51" s="146">
        <v>26.448</v>
      </c>
      <c r="AS51" s="104" t="s">
        <v>139</v>
      </c>
    </row>
    <row r="52" spans="1:45" s="8" customFormat="1" ht="18" customHeight="1">
      <c r="A52" s="44">
        <v>42</v>
      </c>
      <c r="B52" s="85" t="s">
        <v>71</v>
      </c>
      <c r="C52" s="44">
        <v>42</v>
      </c>
      <c r="D52" s="125" t="s">
        <v>71</v>
      </c>
      <c r="E52" s="3"/>
      <c r="F52" s="132">
        <f t="shared" si="1"/>
        <v>0</v>
      </c>
      <c r="G52" s="1">
        <v>50</v>
      </c>
      <c r="H52" s="16">
        <f t="shared" si="4"/>
        <v>17.5</v>
      </c>
      <c r="I52" s="1"/>
      <c r="J52" s="1"/>
      <c r="K52" s="1"/>
      <c r="L52" s="133">
        <f t="shared" si="3"/>
        <v>0</v>
      </c>
      <c r="M52" s="1"/>
      <c r="N52" s="1">
        <f t="shared" si="5"/>
        <v>0</v>
      </c>
      <c r="O52" s="1"/>
      <c r="P52" s="1"/>
      <c r="Q52" s="1"/>
      <c r="R52" s="94">
        <f t="shared" si="2"/>
        <v>0</v>
      </c>
      <c r="S52" s="1"/>
      <c r="T52" s="1"/>
      <c r="U52" s="1"/>
      <c r="V52" s="45"/>
      <c r="W52" s="45"/>
      <c r="X52" s="4"/>
      <c r="Y52" s="1"/>
      <c r="Z52" s="1">
        <f t="shared" si="6"/>
        <v>0</v>
      </c>
      <c r="AA52" s="1"/>
      <c r="AB52" s="1">
        <f t="shared" si="7"/>
        <v>0</v>
      </c>
      <c r="AC52" s="1"/>
      <c r="AD52" s="1"/>
      <c r="AE52" s="1"/>
      <c r="AF52" s="45">
        <f t="shared" si="8"/>
        <v>0</v>
      </c>
      <c r="AG52" s="45"/>
      <c r="AH52" s="45"/>
      <c r="AI52" s="1"/>
      <c r="AJ52" s="99"/>
      <c r="AK52" s="51"/>
      <c r="AL52" s="51"/>
      <c r="AM52" s="48"/>
      <c r="AN52" s="48"/>
      <c r="AO52" s="101"/>
      <c r="AP52" s="101"/>
      <c r="AQ52" s="143">
        <f t="shared" si="9"/>
        <v>17.5</v>
      </c>
      <c r="AR52" s="146">
        <v>24.481</v>
      </c>
      <c r="AS52" s="104" t="s">
        <v>139</v>
      </c>
    </row>
    <row r="53" spans="1:45" s="8" customFormat="1" ht="18" customHeight="1">
      <c r="A53" s="44">
        <v>43</v>
      </c>
      <c r="B53" s="85" t="s">
        <v>72</v>
      </c>
      <c r="C53" s="44">
        <v>43</v>
      </c>
      <c r="D53" s="125" t="s">
        <v>72</v>
      </c>
      <c r="E53" s="3"/>
      <c r="F53" s="132">
        <f t="shared" si="1"/>
        <v>0</v>
      </c>
      <c r="G53" s="1"/>
      <c r="H53" s="16">
        <f t="shared" si="4"/>
        <v>0</v>
      </c>
      <c r="I53" s="1"/>
      <c r="J53" s="1"/>
      <c r="K53" s="1"/>
      <c r="L53" s="133">
        <f t="shared" si="3"/>
        <v>0</v>
      </c>
      <c r="M53" s="1"/>
      <c r="N53" s="1">
        <f t="shared" si="5"/>
        <v>0</v>
      </c>
      <c r="O53" s="1"/>
      <c r="P53" s="1"/>
      <c r="Q53" s="1"/>
      <c r="R53" s="94">
        <f t="shared" si="2"/>
        <v>0</v>
      </c>
      <c r="S53" s="1"/>
      <c r="T53" s="1"/>
      <c r="U53" s="1"/>
      <c r="V53" s="45"/>
      <c r="W53" s="45"/>
      <c r="X53" s="4"/>
      <c r="Y53" s="1"/>
      <c r="Z53" s="1">
        <f t="shared" si="6"/>
        <v>0</v>
      </c>
      <c r="AA53" s="1"/>
      <c r="AB53" s="1">
        <f t="shared" si="7"/>
        <v>0</v>
      </c>
      <c r="AC53" s="1"/>
      <c r="AD53" s="1"/>
      <c r="AE53" s="1"/>
      <c r="AF53" s="45">
        <f t="shared" si="8"/>
        <v>0</v>
      </c>
      <c r="AG53" s="45"/>
      <c r="AH53" s="45"/>
      <c r="AI53" s="1"/>
      <c r="AJ53" s="99"/>
      <c r="AK53" s="51"/>
      <c r="AL53" s="51"/>
      <c r="AM53" s="48"/>
      <c r="AN53" s="48"/>
      <c r="AO53" s="101"/>
      <c r="AP53" s="101"/>
      <c r="AQ53" s="143">
        <f t="shared" si="9"/>
        <v>0</v>
      </c>
      <c r="AR53" s="146">
        <v>27.943</v>
      </c>
      <c r="AS53" s="104" t="s">
        <v>139</v>
      </c>
    </row>
    <row r="54" spans="1:45" s="8" customFormat="1" ht="18" customHeight="1">
      <c r="A54" s="44">
        <v>44</v>
      </c>
      <c r="B54" s="85" t="s">
        <v>73</v>
      </c>
      <c r="C54" s="44">
        <v>44</v>
      </c>
      <c r="D54" s="125" t="s">
        <v>73</v>
      </c>
      <c r="E54" s="3">
        <v>4</v>
      </c>
      <c r="F54" s="132">
        <f t="shared" si="1"/>
        <v>1.0813599999999999</v>
      </c>
      <c r="G54" s="1"/>
      <c r="H54" s="16">
        <f t="shared" si="4"/>
        <v>0</v>
      </c>
      <c r="I54" s="1"/>
      <c r="J54" s="1"/>
      <c r="K54" s="1"/>
      <c r="L54" s="133">
        <f t="shared" si="3"/>
        <v>0</v>
      </c>
      <c r="M54" s="1"/>
      <c r="N54" s="1">
        <f t="shared" si="5"/>
        <v>0</v>
      </c>
      <c r="O54" s="1"/>
      <c r="P54" s="1"/>
      <c r="Q54" s="1"/>
      <c r="R54" s="94">
        <f t="shared" si="2"/>
        <v>0</v>
      </c>
      <c r="S54" s="1"/>
      <c r="T54" s="1"/>
      <c r="U54" s="1"/>
      <c r="V54" s="45"/>
      <c r="W54" s="45"/>
      <c r="X54" s="4"/>
      <c r="Y54" s="1"/>
      <c r="Z54" s="1">
        <f t="shared" si="6"/>
        <v>0</v>
      </c>
      <c r="AA54" s="1"/>
      <c r="AB54" s="1">
        <f t="shared" si="7"/>
        <v>0</v>
      </c>
      <c r="AC54" s="1"/>
      <c r="AD54" s="1"/>
      <c r="AE54" s="1"/>
      <c r="AF54" s="45">
        <f t="shared" si="8"/>
        <v>0</v>
      </c>
      <c r="AG54" s="45"/>
      <c r="AH54" s="45"/>
      <c r="AI54" s="1"/>
      <c r="AJ54" s="99"/>
      <c r="AK54" s="51"/>
      <c r="AL54" s="51"/>
      <c r="AM54" s="48"/>
      <c r="AN54" s="48"/>
      <c r="AO54" s="101"/>
      <c r="AP54" s="101"/>
      <c r="AQ54" s="143">
        <f t="shared" si="9"/>
        <v>1.0813599999999999</v>
      </c>
      <c r="AR54" s="146">
        <v>10.308</v>
      </c>
      <c r="AS54" s="104" t="s">
        <v>139</v>
      </c>
    </row>
    <row r="55" spans="1:45" s="8" customFormat="1" ht="18" customHeight="1">
      <c r="A55" s="44">
        <v>45</v>
      </c>
      <c r="B55" s="85" t="s">
        <v>74</v>
      </c>
      <c r="C55" s="44">
        <v>45</v>
      </c>
      <c r="D55" s="125" t="s">
        <v>74</v>
      </c>
      <c r="E55" s="3"/>
      <c r="F55" s="132">
        <f t="shared" si="1"/>
        <v>0</v>
      </c>
      <c r="G55" s="1"/>
      <c r="H55" s="16">
        <f t="shared" si="4"/>
        <v>0</v>
      </c>
      <c r="I55" s="1"/>
      <c r="J55" s="1"/>
      <c r="K55" s="1"/>
      <c r="L55" s="133">
        <f t="shared" si="3"/>
        <v>0</v>
      </c>
      <c r="M55" s="1"/>
      <c r="N55" s="1">
        <f t="shared" si="5"/>
        <v>0</v>
      </c>
      <c r="O55" s="1"/>
      <c r="P55" s="1"/>
      <c r="Q55" s="1"/>
      <c r="R55" s="94">
        <f t="shared" si="2"/>
        <v>0</v>
      </c>
      <c r="S55" s="1"/>
      <c r="T55" s="1"/>
      <c r="U55" s="1"/>
      <c r="V55" s="45"/>
      <c r="W55" s="45"/>
      <c r="X55" s="4"/>
      <c r="Y55" s="1"/>
      <c r="Z55" s="1">
        <f t="shared" si="6"/>
        <v>0</v>
      </c>
      <c r="AA55" s="1"/>
      <c r="AB55" s="1">
        <f t="shared" si="7"/>
        <v>0</v>
      </c>
      <c r="AC55" s="1"/>
      <c r="AD55" s="1"/>
      <c r="AE55" s="1"/>
      <c r="AF55" s="45">
        <f t="shared" si="8"/>
        <v>0</v>
      </c>
      <c r="AG55" s="45"/>
      <c r="AH55" s="45"/>
      <c r="AI55" s="1"/>
      <c r="AJ55" s="99"/>
      <c r="AK55" s="51"/>
      <c r="AL55" s="51"/>
      <c r="AM55" s="48"/>
      <c r="AN55" s="48"/>
      <c r="AO55" s="101"/>
      <c r="AP55" s="101"/>
      <c r="AQ55" s="143">
        <f t="shared" si="9"/>
        <v>0</v>
      </c>
      <c r="AR55" s="146">
        <v>33.783</v>
      </c>
      <c r="AS55" s="104" t="s">
        <v>139</v>
      </c>
    </row>
    <row r="56" spans="1:45" ht="18" customHeight="1">
      <c r="A56" s="44">
        <v>46</v>
      </c>
      <c r="B56" s="85" t="s">
        <v>75</v>
      </c>
      <c r="C56" s="44">
        <v>46</v>
      </c>
      <c r="D56" s="125" t="s">
        <v>75</v>
      </c>
      <c r="E56" s="3">
        <v>4</v>
      </c>
      <c r="F56" s="132">
        <f t="shared" si="1"/>
        <v>1.0813599999999999</v>
      </c>
      <c r="G56" s="1"/>
      <c r="H56" s="16">
        <f t="shared" si="4"/>
        <v>0</v>
      </c>
      <c r="I56" s="1"/>
      <c r="J56" s="1"/>
      <c r="K56" s="1"/>
      <c r="L56" s="133">
        <f t="shared" si="3"/>
        <v>0</v>
      </c>
      <c r="M56" s="1"/>
      <c r="N56" s="1">
        <f t="shared" si="5"/>
        <v>0</v>
      </c>
      <c r="O56" s="1"/>
      <c r="P56" s="1"/>
      <c r="Q56" s="1"/>
      <c r="R56" s="94">
        <f t="shared" si="2"/>
        <v>0</v>
      </c>
      <c r="S56" s="1"/>
      <c r="T56" s="1"/>
      <c r="U56" s="1"/>
      <c r="V56" s="45"/>
      <c r="W56" s="45"/>
      <c r="X56" s="4"/>
      <c r="Y56" s="1"/>
      <c r="Z56" s="1">
        <f t="shared" si="6"/>
        <v>0</v>
      </c>
      <c r="AA56" s="1"/>
      <c r="AB56" s="1">
        <f t="shared" si="7"/>
        <v>0</v>
      </c>
      <c r="AC56" s="1"/>
      <c r="AD56" s="1"/>
      <c r="AE56" s="1"/>
      <c r="AF56" s="45">
        <f t="shared" si="8"/>
        <v>0</v>
      </c>
      <c r="AG56" s="45"/>
      <c r="AH56" s="45"/>
      <c r="AI56" s="1"/>
      <c r="AJ56" s="99"/>
      <c r="AK56" s="50"/>
      <c r="AL56" s="50"/>
      <c r="AM56" s="47"/>
      <c r="AN56" s="47"/>
      <c r="AO56" s="102"/>
      <c r="AP56" s="102"/>
      <c r="AQ56" s="143">
        <f t="shared" si="9"/>
        <v>1.0813599999999999</v>
      </c>
      <c r="AR56" s="146">
        <v>9.795</v>
      </c>
      <c r="AS56" s="104" t="s">
        <v>139</v>
      </c>
    </row>
    <row r="57" spans="1:45" ht="18" customHeight="1">
      <c r="A57" s="44">
        <v>47</v>
      </c>
      <c r="B57" s="85" t="s">
        <v>76</v>
      </c>
      <c r="C57" s="44">
        <v>47</v>
      </c>
      <c r="D57" s="125" t="s">
        <v>76</v>
      </c>
      <c r="E57" s="3"/>
      <c r="F57" s="132">
        <f t="shared" si="1"/>
        <v>0</v>
      </c>
      <c r="G57" s="1"/>
      <c r="H57" s="16">
        <f t="shared" si="4"/>
        <v>0</v>
      </c>
      <c r="I57" s="1"/>
      <c r="J57" s="1"/>
      <c r="K57" s="1"/>
      <c r="L57" s="133">
        <f t="shared" si="3"/>
        <v>0</v>
      </c>
      <c r="M57" s="1"/>
      <c r="N57" s="1">
        <f t="shared" si="5"/>
        <v>0</v>
      </c>
      <c r="O57" s="1"/>
      <c r="P57" s="1"/>
      <c r="Q57" s="1"/>
      <c r="R57" s="94">
        <f t="shared" si="2"/>
        <v>0</v>
      </c>
      <c r="S57" s="1"/>
      <c r="T57" s="1"/>
      <c r="U57" s="1"/>
      <c r="V57" s="45"/>
      <c r="W57" s="45"/>
      <c r="X57" s="4"/>
      <c r="Y57" s="1"/>
      <c r="Z57" s="1">
        <f t="shared" si="6"/>
        <v>0</v>
      </c>
      <c r="AA57" s="1"/>
      <c r="AB57" s="1">
        <f t="shared" si="7"/>
        <v>0</v>
      </c>
      <c r="AC57" s="1"/>
      <c r="AD57" s="1"/>
      <c r="AE57" s="1"/>
      <c r="AF57" s="45">
        <f t="shared" si="8"/>
        <v>0</v>
      </c>
      <c r="AG57" s="45"/>
      <c r="AH57" s="45"/>
      <c r="AI57" s="1"/>
      <c r="AJ57" s="99"/>
      <c r="AK57" s="50"/>
      <c r="AL57" s="50"/>
      <c r="AM57" s="47"/>
      <c r="AN57" s="47"/>
      <c r="AO57" s="102"/>
      <c r="AP57" s="102"/>
      <c r="AQ57" s="143">
        <f t="shared" si="9"/>
        <v>0</v>
      </c>
      <c r="AR57" s="146">
        <v>9.237</v>
      </c>
      <c r="AS57" s="104" t="s">
        <v>139</v>
      </c>
    </row>
    <row r="58" spans="1:45" ht="18" customHeight="1">
      <c r="A58" s="44">
        <v>48</v>
      </c>
      <c r="B58" s="85" t="s">
        <v>77</v>
      </c>
      <c r="C58" s="44">
        <v>48</v>
      </c>
      <c r="D58" s="125" t="s">
        <v>77</v>
      </c>
      <c r="E58" s="3"/>
      <c r="F58" s="132">
        <f t="shared" si="1"/>
        <v>0</v>
      </c>
      <c r="G58" s="1"/>
      <c r="H58" s="16">
        <f t="shared" si="4"/>
        <v>0</v>
      </c>
      <c r="I58" s="1"/>
      <c r="J58" s="1"/>
      <c r="K58" s="1"/>
      <c r="L58" s="133">
        <f t="shared" si="3"/>
        <v>0</v>
      </c>
      <c r="M58" s="1"/>
      <c r="N58" s="1">
        <f t="shared" si="5"/>
        <v>0</v>
      </c>
      <c r="O58" s="1"/>
      <c r="P58" s="1"/>
      <c r="Q58" s="1"/>
      <c r="R58" s="94">
        <f t="shared" si="2"/>
        <v>0</v>
      </c>
      <c r="S58" s="1"/>
      <c r="T58" s="1"/>
      <c r="U58" s="1"/>
      <c r="V58" s="45"/>
      <c r="W58" s="45"/>
      <c r="X58" s="4"/>
      <c r="Y58" s="1"/>
      <c r="Z58" s="1">
        <f t="shared" si="6"/>
        <v>0</v>
      </c>
      <c r="AA58" s="1"/>
      <c r="AB58" s="1">
        <f t="shared" si="7"/>
        <v>0</v>
      </c>
      <c r="AC58" s="1"/>
      <c r="AD58" s="1"/>
      <c r="AE58" s="1"/>
      <c r="AF58" s="45">
        <f t="shared" si="8"/>
        <v>0</v>
      </c>
      <c r="AG58" s="45"/>
      <c r="AH58" s="45"/>
      <c r="AI58" s="1"/>
      <c r="AJ58" s="99"/>
      <c r="AK58" s="50"/>
      <c r="AL58" s="50"/>
      <c r="AM58" s="47"/>
      <c r="AN58" s="47"/>
      <c r="AO58" s="102"/>
      <c r="AP58" s="102"/>
      <c r="AQ58" s="143">
        <f t="shared" si="9"/>
        <v>0</v>
      </c>
      <c r="AR58" s="146">
        <v>204.358</v>
      </c>
      <c r="AS58" s="104" t="s">
        <v>139</v>
      </c>
    </row>
    <row r="59" spans="1:45" ht="18" customHeight="1">
      <c r="A59" s="44">
        <v>1</v>
      </c>
      <c r="B59" s="85" t="s">
        <v>78</v>
      </c>
      <c r="C59" s="44">
        <v>1</v>
      </c>
      <c r="D59" s="125" t="s">
        <v>78</v>
      </c>
      <c r="E59" s="3"/>
      <c r="F59" s="132">
        <f t="shared" si="1"/>
        <v>0</v>
      </c>
      <c r="G59" s="1">
        <v>100</v>
      </c>
      <c r="H59" s="16">
        <f t="shared" si="4"/>
        <v>35</v>
      </c>
      <c r="I59" s="1"/>
      <c r="J59" s="1"/>
      <c r="K59" s="1"/>
      <c r="L59" s="133">
        <f t="shared" si="3"/>
        <v>0</v>
      </c>
      <c r="M59" s="1">
        <v>50</v>
      </c>
      <c r="N59" s="1">
        <f t="shared" si="5"/>
        <v>10</v>
      </c>
      <c r="O59" s="1"/>
      <c r="P59" s="1"/>
      <c r="Q59" s="1">
        <v>1</v>
      </c>
      <c r="R59" s="94">
        <f t="shared" si="2"/>
        <v>1.7</v>
      </c>
      <c r="S59" s="1"/>
      <c r="T59" s="1"/>
      <c r="U59" s="1"/>
      <c r="V59" s="45"/>
      <c r="W59" s="45"/>
      <c r="X59" s="4"/>
      <c r="Y59" s="1"/>
      <c r="Z59" s="1">
        <f t="shared" si="6"/>
        <v>0</v>
      </c>
      <c r="AA59" s="1"/>
      <c r="AB59" s="1">
        <f t="shared" si="7"/>
        <v>0</v>
      </c>
      <c r="AC59" s="1"/>
      <c r="AD59" s="1"/>
      <c r="AE59" s="1"/>
      <c r="AF59" s="45">
        <f t="shared" si="8"/>
        <v>0</v>
      </c>
      <c r="AG59" s="45"/>
      <c r="AH59" s="45"/>
      <c r="AI59" s="1"/>
      <c r="AJ59" s="99"/>
      <c r="AK59" s="50"/>
      <c r="AL59" s="50"/>
      <c r="AM59" s="47"/>
      <c r="AN59" s="47"/>
      <c r="AO59" s="102"/>
      <c r="AP59" s="102"/>
      <c r="AQ59" s="143">
        <f t="shared" si="9"/>
        <v>46.7</v>
      </c>
      <c r="AR59" s="146">
        <v>33.046</v>
      </c>
      <c r="AS59" s="48" t="s">
        <v>140</v>
      </c>
    </row>
    <row r="60" spans="1:45" s="8" customFormat="1" ht="18" customHeight="1">
      <c r="A60" s="44">
        <v>50</v>
      </c>
      <c r="B60" s="85" t="s">
        <v>79</v>
      </c>
      <c r="C60" s="44">
        <v>50</v>
      </c>
      <c r="D60" s="125" t="s">
        <v>79</v>
      </c>
      <c r="E60" s="3"/>
      <c r="F60" s="132">
        <f t="shared" si="1"/>
        <v>0</v>
      </c>
      <c r="G60" s="1"/>
      <c r="H60" s="16">
        <f t="shared" si="4"/>
        <v>0</v>
      </c>
      <c r="I60" s="1"/>
      <c r="J60" s="1"/>
      <c r="K60" s="1"/>
      <c r="L60" s="133">
        <f t="shared" si="3"/>
        <v>0</v>
      </c>
      <c r="M60" s="1"/>
      <c r="N60" s="1">
        <f t="shared" si="5"/>
        <v>0</v>
      </c>
      <c r="O60" s="1"/>
      <c r="P60" s="1"/>
      <c r="Q60" s="1">
        <v>1</v>
      </c>
      <c r="R60" s="94">
        <f t="shared" si="2"/>
        <v>1.7</v>
      </c>
      <c r="S60" s="1"/>
      <c r="T60" s="1"/>
      <c r="U60" s="1"/>
      <c r="V60" s="45"/>
      <c r="W60" s="45"/>
      <c r="X60" s="4"/>
      <c r="Y60" s="1"/>
      <c r="Z60" s="1">
        <f t="shared" si="6"/>
        <v>0</v>
      </c>
      <c r="AA60" s="1"/>
      <c r="AB60" s="1">
        <f t="shared" si="7"/>
        <v>0</v>
      </c>
      <c r="AC60" s="1"/>
      <c r="AD60" s="1"/>
      <c r="AE60" s="1"/>
      <c r="AF60" s="45">
        <f t="shared" si="8"/>
        <v>0</v>
      </c>
      <c r="AG60" s="45"/>
      <c r="AH60" s="45"/>
      <c r="AI60" s="1"/>
      <c r="AJ60" s="99"/>
      <c r="AK60" s="51"/>
      <c r="AL60" s="51"/>
      <c r="AM60" s="48"/>
      <c r="AN60" s="48"/>
      <c r="AO60" s="101"/>
      <c r="AP60" s="101"/>
      <c r="AQ60" s="143">
        <f t="shared" si="9"/>
        <v>1.7</v>
      </c>
      <c r="AR60" s="146">
        <v>24.724</v>
      </c>
      <c r="AS60" s="104" t="s">
        <v>139</v>
      </c>
    </row>
    <row r="61" spans="1:45" s="8" customFormat="1" ht="18" customHeight="1">
      <c r="A61" s="44">
        <v>51</v>
      </c>
      <c r="B61" s="85" t="s">
        <v>80</v>
      </c>
      <c r="C61" s="44">
        <v>51</v>
      </c>
      <c r="D61" s="125" t="s">
        <v>80</v>
      </c>
      <c r="E61" s="3"/>
      <c r="F61" s="132">
        <f t="shared" si="1"/>
        <v>0</v>
      </c>
      <c r="G61" s="1"/>
      <c r="H61" s="16">
        <f t="shared" si="4"/>
        <v>0</v>
      </c>
      <c r="I61" s="1"/>
      <c r="J61" s="1"/>
      <c r="K61" s="1"/>
      <c r="L61" s="133">
        <f t="shared" si="3"/>
        <v>0</v>
      </c>
      <c r="M61" s="1"/>
      <c r="N61" s="1">
        <f t="shared" si="5"/>
        <v>0</v>
      </c>
      <c r="O61" s="1"/>
      <c r="P61" s="1"/>
      <c r="Q61" s="1">
        <v>1</v>
      </c>
      <c r="R61" s="94">
        <f t="shared" si="2"/>
        <v>1.7</v>
      </c>
      <c r="S61" s="1"/>
      <c r="T61" s="1"/>
      <c r="U61" s="1"/>
      <c r="V61" s="45"/>
      <c r="W61" s="45"/>
      <c r="X61" s="4"/>
      <c r="Y61" s="1"/>
      <c r="Z61" s="1">
        <f t="shared" si="6"/>
        <v>0</v>
      </c>
      <c r="AA61" s="1"/>
      <c r="AB61" s="1">
        <f t="shared" si="7"/>
        <v>0</v>
      </c>
      <c r="AC61" s="1"/>
      <c r="AD61" s="1"/>
      <c r="AE61" s="1"/>
      <c r="AF61" s="45">
        <f t="shared" si="8"/>
        <v>0</v>
      </c>
      <c r="AG61" s="45"/>
      <c r="AH61" s="45"/>
      <c r="AI61" s="1"/>
      <c r="AJ61" s="99"/>
      <c r="AK61" s="51"/>
      <c r="AL61" s="51"/>
      <c r="AM61" s="48"/>
      <c r="AN61" s="48"/>
      <c r="AO61" s="101"/>
      <c r="AP61" s="101"/>
      <c r="AQ61" s="143">
        <f t="shared" si="9"/>
        <v>1.7</v>
      </c>
      <c r="AR61" s="146">
        <v>142.83</v>
      </c>
      <c r="AS61" s="104" t="s">
        <v>139</v>
      </c>
    </row>
    <row r="62" spans="1:45" s="8" customFormat="1" ht="18" customHeight="1">
      <c r="A62" s="44">
        <v>52</v>
      </c>
      <c r="B62" s="85" t="s">
        <v>81</v>
      </c>
      <c r="C62" s="44">
        <v>52</v>
      </c>
      <c r="D62" s="125" t="s">
        <v>81</v>
      </c>
      <c r="E62" s="3"/>
      <c r="F62" s="132">
        <f t="shared" si="1"/>
        <v>0</v>
      </c>
      <c r="G62" s="1"/>
      <c r="H62" s="16">
        <f t="shared" si="4"/>
        <v>0</v>
      </c>
      <c r="I62" s="1"/>
      <c r="J62" s="1"/>
      <c r="K62" s="1"/>
      <c r="L62" s="133">
        <f t="shared" si="3"/>
        <v>0</v>
      </c>
      <c r="M62" s="1"/>
      <c r="N62" s="1">
        <f t="shared" si="5"/>
        <v>0</v>
      </c>
      <c r="O62" s="1"/>
      <c r="P62" s="1"/>
      <c r="Q62" s="1"/>
      <c r="R62" s="94">
        <f t="shared" si="2"/>
        <v>0</v>
      </c>
      <c r="S62" s="1"/>
      <c r="T62" s="1"/>
      <c r="U62" s="1"/>
      <c r="V62" s="45"/>
      <c r="W62" s="45"/>
      <c r="X62" s="4"/>
      <c r="Y62" s="1"/>
      <c r="Z62" s="1">
        <f t="shared" si="6"/>
        <v>0</v>
      </c>
      <c r="AA62" s="1"/>
      <c r="AB62" s="1">
        <f t="shared" si="7"/>
        <v>0</v>
      </c>
      <c r="AC62" s="1"/>
      <c r="AD62" s="1"/>
      <c r="AE62" s="1"/>
      <c r="AF62" s="45">
        <f t="shared" si="8"/>
        <v>0</v>
      </c>
      <c r="AG62" s="45"/>
      <c r="AH62" s="45"/>
      <c r="AI62" s="1"/>
      <c r="AJ62" s="99"/>
      <c r="AK62" s="51"/>
      <c r="AL62" s="51"/>
      <c r="AM62" s="48"/>
      <c r="AN62" s="48"/>
      <c r="AO62" s="101"/>
      <c r="AP62" s="101"/>
      <c r="AQ62" s="143">
        <f t="shared" si="9"/>
        <v>0</v>
      </c>
      <c r="AR62" s="146">
        <v>0</v>
      </c>
      <c r="AS62" s="48"/>
    </row>
    <row r="63" spans="1:45" ht="18" customHeight="1">
      <c r="A63" s="44">
        <v>53</v>
      </c>
      <c r="B63" s="85" t="s">
        <v>82</v>
      </c>
      <c r="C63" s="44">
        <v>53</v>
      </c>
      <c r="D63" s="125" t="s">
        <v>82</v>
      </c>
      <c r="E63" s="3"/>
      <c r="F63" s="132">
        <f t="shared" si="1"/>
        <v>0</v>
      </c>
      <c r="G63" s="1"/>
      <c r="H63" s="16">
        <f t="shared" si="4"/>
        <v>0</v>
      </c>
      <c r="I63" s="1"/>
      <c r="J63" s="1"/>
      <c r="K63" s="1"/>
      <c r="L63" s="133">
        <f t="shared" si="3"/>
        <v>0</v>
      </c>
      <c r="M63" s="1"/>
      <c r="N63" s="1">
        <f t="shared" si="5"/>
        <v>0</v>
      </c>
      <c r="O63" s="1"/>
      <c r="P63" s="1"/>
      <c r="Q63" s="1"/>
      <c r="R63" s="94">
        <f t="shared" si="2"/>
        <v>0</v>
      </c>
      <c r="S63" s="1"/>
      <c r="T63" s="1"/>
      <c r="U63" s="1"/>
      <c r="V63" s="45"/>
      <c r="W63" s="45"/>
      <c r="X63" s="4"/>
      <c r="Y63" s="1"/>
      <c r="Z63" s="1">
        <f t="shared" si="6"/>
        <v>0</v>
      </c>
      <c r="AA63" s="1"/>
      <c r="AB63" s="1">
        <f t="shared" si="7"/>
        <v>0</v>
      </c>
      <c r="AC63" s="1"/>
      <c r="AD63" s="1"/>
      <c r="AE63" s="1"/>
      <c r="AF63" s="45">
        <f t="shared" si="8"/>
        <v>0</v>
      </c>
      <c r="AG63" s="45"/>
      <c r="AH63" s="45"/>
      <c r="AI63" s="1"/>
      <c r="AJ63" s="99"/>
      <c r="AK63" s="50"/>
      <c r="AL63" s="50"/>
      <c r="AM63" s="47"/>
      <c r="AN63" s="47"/>
      <c r="AO63" s="102"/>
      <c r="AP63" s="102"/>
      <c r="AQ63" s="143">
        <f t="shared" si="9"/>
        <v>0</v>
      </c>
      <c r="AR63" s="146">
        <v>12.675</v>
      </c>
      <c r="AS63" s="104" t="s">
        <v>139</v>
      </c>
    </row>
    <row r="64" spans="1:45" ht="18" customHeight="1">
      <c r="A64" s="44">
        <v>54</v>
      </c>
      <c r="B64" s="85" t="s">
        <v>83</v>
      </c>
      <c r="C64" s="44">
        <v>54</v>
      </c>
      <c r="D64" s="125" t="s">
        <v>83</v>
      </c>
      <c r="E64" s="3"/>
      <c r="F64" s="132">
        <f t="shared" si="1"/>
        <v>0</v>
      </c>
      <c r="G64" s="1"/>
      <c r="H64" s="16">
        <f t="shared" si="4"/>
        <v>0</v>
      </c>
      <c r="I64" s="1"/>
      <c r="J64" s="1"/>
      <c r="K64" s="1"/>
      <c r="L64" s="133">
        <f t="shared" si="3"/>
        <v>0</v>
      </c>
      <c r="M64" s="1"/>
      <c r="N64" s="1">
        <f t="shared" si="5"/>
        <v>0</v>
      </c>
      <c r="O64" s="1"/>
      <c r="P64" s="1"/>
      <c r="Q64" s="1"/>
      <c r="R64" s="94">
        <f t="shared" si="2"/>
        <v>0</v>
      </c>
      <c r="S64" s="1"/>
      <c r="T64" s="1"/>
      <c r="U64" s="1"/>
      <c r="V64" s="45"/>
      <c r="W64" s="45"/>
      <c r="X64" s="4"/>
      <c r="Y64" s="1"/>
      <c r="Z64" s="1">
        <f t="shared" si="6"/>
        <v>0</v>
      </c>
      <c r="AA64" s="1"/>
      <c r="AB64" s="1">
        <f t="shared" si="7"/>
        <v>0</v>
      </c>
      <c r="AC64" s="1"/>
      <c r="AD64" s="1"/>
      <c r="AE64" s="1"/>
      <c r="AF64" s="45">
        <f t="shared" si="8"/>
        <v>0</v>
      </c>
      <c r="AG64" s="45"/>
      <c r="AH64" s="45"/>
      <c r="AI64" s="1"/>
      <c r="AJ64" s="99"/>
      <c r="AK64" s="50"/>
      <c r="AL64" s="50"/>
      <c r="AM64" s="47"/>
      <c r="AN64" s="47"/>
      <c r="AO64" s="102"/>
      <c r="AP64" s="102"/>
      <c r="AQ64" s="143">
        <f t="shared" si="9"/>
        <v>0</v>
      </c>
      <c r="AR64" s="146">
        <v>7.873</v>
      </c>
      <c r="AS64" s="104" t="s">
        <v>139</v>
      </c>
    </row>
    <row r="65" spans="1:45" ht="18" customHeight="1">
      <c r="A65" s="44">
        <v>55</v>
      </c>
      <c r="B65" s="85" t="s">
        <v>84</v>
      </c>
      <c r="C65" s="44">
        <v>55</v>
      </c>
      <c r="D65" s="125" t="s">
        <v>84</v>
      </c>
      <c r="E65" s="3"/>
      <c r="F65" s="132">
        <f t="shared" si="1"/>
        <v>0</v>
      </c>
      <c r="G65" s="1"/>
      <c r="H65" s="16">
        <f t="shared" si="4"/>
        <v>0</v>
      </c>
      <c r="I65" s="1"/>
      <c r="J65" s="1"/>
      <c r="K65" s="1"/>
      <c r="L65" s="133">
        <f t="shared" si="3"/>
        <v>0</v>
      </c>
      <c r="M65" s="1"/>
      <c r="N65" s="1">
        <f t="shared" si="5"/>
        <v>0</v>
      </c>
      <c r="O65" s="1"/>
      <c r="P65" s="1"/>
      <c r="Q65" s="1"/>
      <c r="R65" s="94">
        <f t="shared" si="2"/>
        <v>0</v>
      </c>
      <c r="S65" s="1"/>
      <c r="T65" s="1"/>
      <c r="U65" s="1"/>
      <c r="V65" s="45"/>
      <c r="W65" s="45"/>
      <c r="X65" s="4"/>
      <c r="Y65" s="1"/>
      <c r="Z65" s="1">
        <f t="shared" si="6"/>
        <v>0</v>
      </c>
      <c r="AA65" s="1"/>
      <c r="AB65" s="1">
        <f t="shared" si="7"/>
        <v>0</v>
      </c>
      <c r="AC65" s="1"/>
      <c r="AD65" s="1"/>
      <c r="AE65" s="1"/>
      <c r="AF65" s="45">
        <f t="shared" si="8"/>
        <v>0</v>
      </c>
      <c r="AG65" s="45"/>
      <c r="AH65" s="45"/>
      <c r="AI65" s="1"/>
      <c r="AJ65" s="99"/>
      <c r="AK65" s="50"/>
      <c r="AL65" s="50"/>
      <c r="AM65" s="47"/>
      <c r="AN65" s="47"/>
      <c r="AO65" s="102"/>
      <c r="AP65" s="102"/>
      <c r="AQ65" s="143">
        <f t="shared" si="9"/>
        <v>0</v>
      </c>
      <c r="AR65" s="146">
        <v>12.849</v>
      </c>
      <c r="AS65" s="104" t="s">
        <v>139</v>
      </c>
    </row>
    <row r="66" spans="1:45" ht="18" customHeight="1">
      <c r="A66" s="44">
        <v>56</v>
      </c>
      <c r="B66" s="85" t="s">
        <v>85</v>
      </c>
      <c r="C66" s="44">
        <v>56</v>
      </c>
      <c r="D66" s="125" t="s">
        <v>85</v>
      </c>
      <c r="E66" s="3"/>
      <c r="F66" s="132">
        <f t="shared" si="1"/>
        <v>0</v>
      </c>
      <c r="G66" s="1"/>
      <c r="H66" s="16">
        <f t="shared" si="4"/>
        <v>0</v>
      </c>
      <c r="I66" s="1"/>
      <c r="J66" s="1"/>
      <c r="K66" s="1"/>
      <c r="L66" s="133">
        <f t="shared" si="3"/>
        <v>0</v>
      </c>
      <c r="M66" s="1"/>
      <c r="N66" s="1">
        <f t="shared" si="5"/>
        <v>0</v>
      </c>
      <c r="O66" s="1"/>
      <c r="P66" s="1"/>
      <c r="Q66" s="1"/>
      <c r="R66" s="94">
        <f t="shared" si="2"/>
        <v>0</v>
      </c>
      <c r="S66" s="1"/>
      <c r="T66" s="1"/>
      <c r="U66" s="1"/>
      <c r="V66" s="45"/>
      <c r="W66" s="45"/>
      <c r="X66" s="4"/>
      <c r="Y66" s="1"/>
      <c r="Z66" s="1">
        <f t="shared" si="6"/>
        <v>0</v>
      </c>
      <c r="AA66" s="1"/>
      <c r="AB66" s="1">
        <f t="shared" si="7"/>
        <v>0</v>
      </c>
      <c r="AC66" s="1"/>
      <c r="AD66" s="1"/>
      <c r="AE66" s="1"/>
      <c r="AF66" s="45">
        <f t="shared" si="8"/>
        <v>0</v>
      </c>
      <c r="AG66" s="45"/>
      <c r="AH66" s="45"/>
      <c r="AI66" s="1"/>
      <c r="AJ66" s="99"/>
      <c r="AK66" s="50"/>
      <c r="AL66" s="50"/>
      <c r="AM66" s="47"/>
      <c r="AN66" s="47"/>
      <c r="AO66" s="102"/>
      <c r="AP66" s="102"/>
      <c r="AQ66" s="143">
        <f t="shared" si="9"/>
        <v>0</v>
      </c>
      <c r="AR66" s="146">
        <v>4.998</v>
      </c>
      <c r="AS66" s="104" t="s">
        <v>139</v>
      </c>
    </row>
    <row r="67" spans="1:45" ht="18" customHeight="1">
      <c r="A67" s="44">
        <v>57</v>
      </c>
      <c r="B67" s="85" t="s">
        <v>86</v>
      </c>
      <c r="C67" s="44">
        <v>57</v>
      </c>
      <c r="D67" s="125" t="s">
        <v>86</v>
      </c>
      <c r="E67" s="3"/>
      <c r="F67" s="132">
        <f t="shared" si="1"/>
        <v>0</v>
      </c>
      <c r="G67" s="1"/>
      <c r="H67" s="16">
        <f t="shared" si="4"/>
        <v>0</v>
      </c>
      <c r="I67" s="1"/>
      <c r="J67" s="1"/>
      <c r="K67" s="1">
        <v>3</v>
      </c>
      <c r="L67" s="133">
        <f t="shared" si="3"/>
        <v>58.926</v>
      </c>
      <c r="M67" s="1"/>
      <c r="N67" s="1">
        <f t="shared" si="5"/>
        <v>0</v>
      </c>
      <c r="O67" s="1"/>
      <c r="P67" s="1"/>
      <c r="Q67" s="1"/>
      <c r="R67" s="94">
        <f t="shared" si="2"/>
        <v>0</v>
      </c>
      <c r="S67" s="1"/>
      <c r="T67" s="1"/>
      <c r="U67" s="1"/>
      <c r="V67" s="45"/>
      <c r="W67" s="45"/>
      <c r="X67" s="4"/>
      <c r="Y67" s="1"/>
      <c r="Z67" s="1">
        <f t="shared" si="6"/>
        <v>0</v>
      </c>
      <c r="AA67" s="1"/>
      <c r="AB67" s="1">
        <f t="shared" si="7"/>
        <v>0</v>
      </c>
      <c r="AC67" s="1"/>
      <c r="AD67" s="1"/>
      <c r="AE67" s="1"/>
      <c r="AF67" s="45">
        <f t="shared" si="8"/>
        <v>0</v>
      </c>
      <c r="AG67" s="45"/>
      <c r="AH67" s="45"/>
      <c r="AI67" s="1"/>
      <c r="AJ67" s="99"/>
      <c r="AK67" s="50"/>
      <c r="AL67" s="50"/>
      <c r="AM67" s="47"/>
      <c r="AN67" s="47"/>
      <c r="AO67" s="102"/>
      <c r="AP67" s="102"/>
      <c r="AQ67" s="143">
        <f t="shared" si="9"/>
        <v>58.926</v>
      </c>
      <c r="AR67" s="146">
        <v>114.709</v>
      </c>
      <c r="AS67" s="104" t="s">
        <v>139</v>
      </c>
    </row>
    <row r="68" spans="1:45" ht="18" customHeight="1">
      <c r="A68" s="44">
        <v>58</v>
      </c>
      <c r="B68" s="85" t="s">
        <v>87</v>
      </c>
      <c r="C68" s="44">
        <v>58</v>
      </c>
      <c r="D68" s="125" t="s">
        <v>87</v>
      </c>
      <c r="E68" s="3"/>
      <c r="F68" s="132">
        <f t="shared" si="1"/>
        <v>0</v>
      </c>
      <c r="G68" s="1"/>
      <c r="H68" s="16">
        <f t="shared" si="4"/>
        <v>0</v>
      </c>
      <c r="I68" s="1"/>
      <c r="J68" s="1"/>
      <c r="K68" s="1"/>
      <c r="L68" s="133">
        <f t="shared" si="3"/>
        <v>0</v>
      </c>
      <c r="M68" s="1"/>
      <c r="N68" s="1">
        <f t="shared" si="5"/>
        <v>0</v>
      </c>
      <c r="O68" s="1"/>
      <c r="P68" s="1"/>
      <c r="Q68" s="1"/>
      <c r="R68" s="94">
        <f t="shared" si="2"/>
        <v>0</v>
      </c>
      <c r="S68" s="1"/>
      <c r="T68" s="1"/>
      <c r="U68" s="1"/>
      <c r="V68" s="45"/>
      <c r="W68" s="45"/>
      <c r="X68" s="4"/>
      <c r="Y68" s="1"/>
      <c r="Z68" s="1">
        <f t="shared" si="6"/>
        <v>0</v>
      </c>
      <c r="AA68" s="1"/>
      <c r="AB68" s="1">
        <f t="shared" si="7"/>
        <v>0</v>
      </c>
      <c r="AC68" s="1"/>
      <c r="AD68" s="1"/>
      <c r="AE68" s="1"/>
      <c r="AF68" s="45">
        <f t="shared" si="8"/>
        <v>0</v>
      </c>
      <c r="AG68" s="45"/>
      <c r="AH68" s="45"/>
      <c r="AI68" s="1"/>
      <c r="AJ68" s="99"/>
      <c r="AK68" s="50"/>
      <c r="AL68" s="50"/>
      <c r="AM68" s="47"/>
      <c r="AN68" s="47"/>
      <c r="AO68" s="102"/>
      <c r="AP68" s="102"/>
      <c r="AQ68" s="143">
        <f t="shared" si="9"/>
        <v>0</v>
      </c>
      <c r="AR68" s="146">
        <v>29.768</v>
      </c>
      <c r="AS68" s="104" t="s">
        <v>139</v>
      </c>
    </row>
    <row r="69" spans="1:45" ht="18" customHeight="1">
      <c r="A69" s="44">
        <v>59</v>
      </c>
      <c r="B69" s="85" t="s">
        <v>88</v>
      </c>
      <c r="C69" s="44">
        <v>59</v>
      </c>
      <c r="D69" s="125" t="s">
        <v>88</v>
      </c>
      <c r="E69" s="3"/>
      <c r="F69" s="132">
        <f t="shared" si="1"/>
        <v>0</v>
      </c>
      <c r="G69" s="1"/>
      <c r="H69" s="16">
        <f t="shared" si="4"/>
        <v>0</v>
      </c>
      <c r="I69" s="1"/>
      <c r="J69" s="1"/>
      <c r="K69" s="1"/>
      <c r="L69" s="133">
        <f t="shared" si="3"/>
        <v>0</v>
      </c>
      <c r="M69" s="1"/>
      <c r="N69" s="1">
        <f t="shared" si="5"/>
        <v>0</v>
      </c>
      <c r="O69" s="1"/>
      <c r="P69" s="1"/>
      <c r="Q69" s="1" t="s">
        <v>27</v>
      </c>
      <c r="R69" s="94">
        <v>0</v>
      </c>
      <c r="S69" s="1"/>
      <c r="T69" s="1"/>
      <c r="U69" s="1"/>
      <c r="V69" s="45"/>
      <c r="W69" s="45"/>
      <c r="X69" s="4"/>
      <c r="Y69" s="1"/>
      <c r="Z69" s="1">
        <f t="shared" si="6"/>
        <v>0</v>
      </c>
      <c r="AA69" s="1"/>
      <c r="AB69" s="1">
        <f t="shared" si="7"/>
        <v>0</v>
      </c>
      <c r="AC69" s="1"/>
      <c r="AD69" s="1"/>
      <c r="AE69" s="1"/>
      <c r="AF69" s="45">
        <f t="shared" si="8"/>
        <v>0</v>
      </c>
      <c r="AG69" s="45"/>
      <c r="AH69" s="45"/>
      <c r="AI69" s="1"/>
      <c r="AJ69" s="99"/>
      <c r="AK69" s="50"/>
      <c r="AL69" s="50"/>
      <c r="AM69" s="47"/>
      <c r="AN69" s="47"/>
      <c r="AO69" s="102"/>
      <c r="AP69" s="102"/>
      <c r="AQ69" s="143">
        <f t="shared" si="9"/>
        <v>0</v>
      </c>
      <c r="AR69" s="146">
        <v>18.235</v>
      </c>
      <c r="AS69" s="104" t="s">
        <v>139</v>
      </c>
    </row>
    <row r="70" spans="1:45" s="8" customFormat="1" ht="18" customHeight="1">
      <c r="A70" s="44">
        <v>10</v>
      </c>
      <c r="B70" s="85" t="s">
        <v>89</v>
      </c>
      <c r="C70" s="44">
        <v>10</v>
      </c>
      <c r="D70" s="125" t="s">
        <v>89</v>
      </c>
      <c r="E70" s="3"/>
      <c r="F70" s="132">
        <f t="shared" si="1"/>
        <v>0</v>
      </c>
      <c r="G70" s="1"/>
      <c r="H70" s="16">
        <f t="shared" si="4"/>
        <v>0</v>
      </c>
      <c r="I70" s="1"/>
      <c r="J70" s="1"/>
      <c r="K70" s="1"/>
      <c r="L70" s="133">
        <f t="shared" si="3"/>
        <v>0</v>
      </c>
      <c r="M70" s="1"/>
      <c r="N70" s="1">
        <f t="shared" si="5"/>
        <v>0</v>
      </c>
      <c r="O70" s="1"/>
      <c r="P70" s="1"/>
      <c r="Q70" s="1"/>
      <c r="R70" s="94">
        <f t="shared" si="2"/>
        <v>0</v>
      </c>
      <c r="S70" s="1"/>
      <c r="T70" s="1"/>
      <c r="U70" s="1"/>
      <c r="V70" s="45"/>
      <c r="W70" s="45"/>
      <c r="X70" s="4"/>
      <c r="Y70" s="57"/>
      <c r="Z70" s="1">
        <f t="shared" si="6"/>
        <v>0</v>
      </c>
      <c r="AA70" s="1"/>
      <c r="AB70" s="1">
        <f t="shared" si="7"/>
        <v>0</v>
      </c>
      <c r="AC70" s="1"/>
      <c r="AD70" s="1"/>
      <c r="AE70" s="1"/>
      <c r="AF70" s="45">
        <f t="shared" si="8"/>
        <v>0</v>
      </c>
      <c r="AG70" s="45"/>
      <c r="AH70" s="45"/>
      <c r="AI70" s="1"/>
      <c r="AJ70" s="99"/>
      <c r="AK70" s="51"/>
      <c r="AL70" s="51"/>
      <c r="AM70" s="48"/>
      <c r="AN70" s="48"/>
      <c r="AO70" s="101"/>
      <c r="AP70" s="101"/>
      <c r="AQ70" s="143">
        <f t="shared" si="9"/>
        <v>0</v>
      </c>
      <c r="AR70" s="146">
        <v>40.702</v>
      </c>
      <c r="AS70" s="104" t="s">
        <v>139</v>
      </c>
    </row>
    <row r="71" spans="1:45" s="8" customFormat="1" ht="18" customHeight="1">
      <c r="A71" s="44">
        <v>60</v>
      </c>
      <c r="B71" s="85" t="s">
        <v>90</v>
      </c>
      <c r="C71" s="44">
        <v>60</v>
      </c>
      <c r="D71" s="125" t="s">
        <v>90</v>
      </c>
      <c r="E71" s="3"/>
      <c r="F71" s="132">
        <f t="shared" si="1"/>
        <v>0</v>
      </c>
      <c r="G71" s="1"/>
      <c r="H71" s="16">
        <f t="shared" si="4"/>
        <v>0</v>
      </c>
      <c r="I71" s="1"/>
      <c r="J71" s="1"/>
      <c r="K71" s="1"/>
      <c r="L71" s="133">
        <f t="shared" si="3"/>
        <v>0</v>
      </c>
      <c r="M71" s="1"/>
      <c r="N71" s="1">
        <f t="shared" si="5"/>
        <v>0</v>
      </c>
      <c r="O71" s="1"/>
      <c r="P71" s="1"/>
      <c r="Q71" s="1"/>
      <c r="R71" s="94">
        <f t="shared" si="2"/>
        <v>0</v>
      </c>
      <c r="S71" s="1"/>
      <c r="T71" s="1"/>
      <c r="U71" s="1"/>
      <c r="V71" s="45"/>
      <c r="W71" s="45"/>
      <c r="X71" s="4"/>
      <c r="Y71" s="57">
        <v>60</v>
      </c>
      <c r="Z71" s="1">
        <f t="shared" si="6"/>
        <v>30</v>
      </c>
      <c r="AA71" s="1">
        <v>60</v>
      </c>
      <c r="AB71" s="1">
        <f t="shared" si="7"/>
        <v>30</v>
      </c>
      <c r="AC71" s="1">
        <v>8</v>
      </c>
      <c r="AD71" s="1">
        <v>4.4</v>
      </c>
      <c r="AE71" s="1"/>
      <c r="AF71" s="45">
        <f t="shared" si="8"/>
        <v>0</v>
      </c>
      <c r="AG71" s="45"/>
      <c r="AH71" s="45"/>
      <c r="AI71" s="1"/>
      <c r="AJ71" s="99"/>
      <c r="AK71" s="51"/>
      <c r="AL71" s="51"/>
      <c r="AM71" s="48"/>
      <c r="AN71" s="48"/>
      <c r="AO71" s="101"/>
      <c r="AP71" s="101"/>
      <c r="AQ71" s="143">
        <f t="shared" si="9"/>
        <v>64.4</v>
      </c>
      <c r="AR71" s="146">
        <v>12.27</v>
      </c>
      <c r="AS71" s="48" t="s">
        <v>140</v>
      </c>
    </row>
    <row r="72" spans="1:45" ht="18" customHeight="1">
      <c r="A72" s="44">
        <v>62</v>
      </c>
      <c r="B72" s="85" t="s">
        <v>91</v>
      </c>
      <c r="C72" s="44">
        <v>62</v>
      </c>
      <c r="D72" s="125" t="s">
        <v>91</v>
      </c>
      <c r="E72" s="3">
        <v>8</v>
      </c>
      <c r="F72" s="132">
        <f t="shared" si="1"/>
        <v>2.1627199999999998</v>
      </c>
      <c r="G72" s="1"/>
      <c r="H72" s="16">
        <f t="shared" si="4"/>
        <v>0</v>
      </c>
      <c r="I72" s="1"/>
      <c r="J72" s="1"/>
      <c r="K72" s="1"/>
      <c r="L72" s="133">
        <f t="shared" si="3"/>
        <v>0</v>
      </c>
      <c r="M72" s="1"/>
      <c r="N72" s="1">
        <f t="shared" si="5"/>
        <v>0</v>
      </c>
      <c r="O72" s="1"/>
      <c r="P72" s="1"/>
      <c r="Q72" s="1"/>
      <c r="R72" s="94">
        <f t="shared" si="2"/>
        <v>0</v>
      </c>
      <c r="S72" s="1"/>
      <c r="T72" s="1"/>
      <c r="U72" s="1"/>
      <c r="V72" s="45"/>
      <c r="W72" s="45"/>
      <c r="X72" s="4"/>
      <c r="Y72" s="57"/>
      <c r="Z72" s="1">
        <f t="shared" si="6"/>
        <v>0</v>
      </c>
      <c r="AA72" s="1"/>
      <c r="AB72" s="1">
        <f t="shared" si="7"/>
        <v>0</v>
      </c>
      <c r="AC72" s="1"/>
      <c r="AD72" s="1"/>
      <c r="AE72" s="1"/>
      <c r="AF72" s="45">
        <f t="shared" si="8"/>
        <v>0</v>
      </c>
      <c r="AG72" s="45"/>
      <c r="AH72" s="45"/>
      <c r="AI72" s="1"/>
      <c r="AJ72" s="99"/>
      <c r="AK72" s="50"/>
      <c r="AL72" s="50"/>
      <c r="AM72" s="47"/>
      <c r="AN72" s="47"/>
      <c r="AO72" s="102"/>
      <c r="AP72" s="102"/>
      <c r="AQ72" s="143">
        <f t="shared" si="9"/>
        <v>2.1627199999999998</v>
      </c>
      <c r="AR72" s="146">
        <v>33.361</v>
      </c>
      <c r="AS72" s="104" t="s">
        <v>139</v>
      </c>
    </row>
    <row r="73" spans="1:45" ht="18" customHeight="1">
      <c r="A73" s="44">
        <v>63</v>
      </c>
      <c r="B73" s="86" t="s">
        <v>92</v>
      </c>
      <c r="C73" s="44">
        <v>63</v>
      </c>
      <c r="D73" s="126" t="s">
        <v>92</v>
      </c>
      <c r="E73" s="3"/>
      <c r="F73" s="132">
        <f t="shared" si="1"/>
        <v>0</v>
      </c>
      <c r="G73" s="1"/>
      <c r="H73" s="16">
        <f t="shared" si="4"/>
        <v>0</v>
      </c>
      <c r="I73" s="1"/>
      <c r="J73" s="1"/>
      <c r="K73" s="1"/>
      <c r="L73" s="133">
        <f t="shared" si="3"/>
        <v>0</v>
      </c>
      <c r="M73" s="1"/>
      <c r="N73" s="1">
        <f t="shared" si="5"/>
        <v>0</v>
      </c>
      <c r="O73" s="1"/>
      <c r="P73" s="1"/>
      <c r="Q73" s="1"/>
      <c r="R73" s="94">
        <f t="shared" si="2"/>
        <v>0</v>
      </c>
      <c r="S73" s="1"/>
      <c r="T73" s="1"/>
      <c r="U73" s="1"/>
      <c r="V73" s="45"/>
      <c r="W73" s="45"/>
      <c r="X73" s="4"/>
      <c r="Y73" s="57"/>
      <c r="Z73" s="1">
        <f t="shared" si="6"/>
        <v>0</v>
      </c>
      <c r="AA73" s="1"/>
      <c r="AB73" s="1">
        <f t="shared" si="7"/>
        <v>0</v>
      </c>
      <c r="AC73" s="1"/>
      <c r="AD73" s="1"/>
      <c r="AE73" s="1"/>
      <c r="AF73" s="45">
        <f t="shared" si="8"/>
        <v>0</v>
      </c>
      <c r="AG73" s="1"/>
      <c r="AH73" s="45"/>
      <c r="AI73" s="1"/>
      <c r="AJ73" s="99"/>
      <c r="AK73" s="50"/>
      <c r="AL73" s="50"/>
      <c r="AM73" s="47"/>
      <c r="AN73" s="47"/>
      <c r="AO73" s="102"/>
      <c r="AP73" s="102"/>
      <c r="AQ73" s="143">
        <f t="shared" si="9"/>
        <v>0</v>
      </c>
      <c r="AR73" s="146">
        <v>28.378</v>
      </c>
      <c r="AS73" s="104" t="s">
        <v>139</v>
      </c>
    </row>
    <row r="74" spans="1:45" ht="18" customHeight="1">
      <c r="A74" s="60"/>
      <c r="B74" s="87" t="s">
        <v>93</v>
      </c>
      <c r="C74" s="60"/>
      <c r="D74" s="127" t="s">
        <v>93</v>
      </c>
      <c r="E74" s="3"/>
      <c r="F74" s="132">
        <f t="shared" si="1"/>
        <v>0</v>
      </c>
      <c r="G74" s="1"/>
      <c r="H74" s="16">
        <f t="shared" si="4"/>
        <v>0</v>
      </c>
      <c r="I74" s="1"/>
      <c r="J74" s="1"/>
      <c r="K74" s="1"/>
      <c r="L74" s="133">
        <f t="shared" si="3"/>
        <v>0</v>
      </c>
      <c r="M74" s="1"/>
      <c r="N74" s="1">
        <f t="shared" si="5"/>
        <v>0</v>
      </c>
      <c r="O74" s="1"/>
      <c r="P74" s="1"/>
      <c r="Q74" s="1"/>
      <c r="R74" s="94">
        <f t="shared" si="2"/>
        <v>0</v>
      </c>
      <c r="S74" s="1"/>
      <c r="T74" s="1"/>
      <c r="U74" s="1"/>
      <c r="V74" s="45"/>
      <c r="W74" s="45"/>
      <c r="X74" s="4"/>
      <c r="Y74" s="57"/>
      <c r="Z74" s="1">
        <f t="shared" si="6"/>
        <v>0</v>
      </c>
      <c r="AA74" s="1"/>
      <c r="AB74" s="1">
        <f t="shared" si="7"/>
        <v>0</v>
      </c>
      <c r="AC74" s="1"/>
      <c r="AD74" s="1"/>
      <c r="AE74" s="1"/>
      <c r="AF74" s="45">
        <f t="shared" si="8"/>
        <v>0</v>
      </c>
      <c r="AG74" s="1"/>
      <c r="AH74" s="45"/>
      <c r="AI74" s="1"/>
      <c r="AJ74" s="99"/>
      <c r="AK74" s="50"/>
      <c r="AL74" s="50"/>
      <c r="AM74" s="47"/>
      <c r="AN74" s="47"/>
      <c r="AO74" s="102"/>
      <c r="AP74" s="102"/>
      <c r="AQ74" s="143"/>
      <c r="AR74" s="146"/>
      <c r="AS74" s="47"/>
    </row>
    <row r="75" spans="1:45" s="8" customFormat="1" ht="18" customHeight="1">
      <c r="A75" s="44">
        <v>64</v>
      </c>
      <c r="B75" s="88" t="s">
        <v>94</v>
      </c>
      <c r="C75" s="44">
        <v>64</v>
      </c>
      <c r="D75" s="128" t="s">
        <v>94</v>
      </c>
      <c r="E75" s="3"/>
      <c r="F75" s="132">
        <f aca="true" t="shared" si="10" ref="F75:F95">E75*270.34/1000</f>
        <v>0</v>
      </c>
      <c r="G75" s="1"/>
      <c r="H75" s="16">
        <f t="shared" si="4"/>
        <v>0</v>
      </c>
      <c r="I75" s="1"/>
      <c r="J75" s="1"/>
      <c r="K75" s="1"/>
      <c r="L75" s="133">
        <f t="shared" si="3"/>
        <v>0</v>
      </c>
      <c r="M75" s="1"/>
      <c r="N75" s="1">
        <f t="shared" si="5"/>
        <v>0</v>
      </c>
      <c r="O75" s="1"/>
      <c r="P75" s="1"/>
      <c r="Q75" s="1"/>
      <c r="R75" s="94">
        <f aca="true" t="shared" si="11" ref="R75:R95">Q75*1700/1000</f>
        <v>0</v>
      </c>
      <c r="S75" s="1"/>
      <c r="T75" s="1"/>
      <c r="U75" s="1"/>
      <c r="V75" s="45"/>
      <c r="W75" s="45"/>
      <c r="X75" s="4"/>
      <c r="Y75" s="57"/>
      <c r="Z75" s="1">
        <f t="shared" si="6"/>
        <v>0</v>
      </c>
      <c r="AA75" s="1"/>
      <c r="AB75" s="1">
        <f t="shared" si="7"/>
        <v>0</v>
      </c>
      <c r="AC75" s="1"/>
      <c r="AD75" s="1"/>
      <c r="AE75" s="1"/>
      <c r="AF75" s="45">
        <f t="shared" si="8"/>
        <v>0</v>
      </c>
      <c r="AG75" s="1"/>
      <c r="AH75" s="45"/>
      <c r="AI75" s="1"/>
      <c r="AJ75" s="99"/>
      <c r="AK75" s="51"/>
      <c r="AL75" s="51"/>
      <c r="AM75" s="48"/>
      <c r="AN75" s="48"/>
      <c r="AO75" s="102"/>
      <c r="AP75" s="102"/>
      <c r="AQ75" s="143">
        <f aca="true" t="shared" si="12" ref="AQ75:AQ95">AJ75+AH75+AF75+AD75+AB75+Z75+X75+V75+T75+R75+P75+N75+L75+J75+H75+F75</f>
        <v>0</v>
      </c>
      <c r="AR75" s="146">
        <v>148.848</v>
      </c>
      <c r="AS75" s="104" t="s">
        <v>139</v>
      </c>
    </row>
    <row r="76" spans="1:45" s="8" customFormat="1" ht="18" customHeight="1">
      <c r="A76" s="44">
        <v>65</v>
      </c>
      <c r="B76" s="88" t="s">
        <v>95</v>
      </c>
      <c r="C76" s="44">
        <v>65</v>
      </c>
      <c r="D76" s="128" t="s">
        <v>95</v>
      </c>
      <c r="E76" s="3"/>
      <c r="F76" s="132">
        <f t="shared" si="10"/>
        <v>0</v>
      </c>
      <c r="G76" s="1"/>
      <c r="H76" s="16">
        <f t="shared" si="4"/>
        <v>0</v>
      </c>
      <c r="I76" s="1"/>
      <c r="J76" s="1"/>
      <c r="K76" s="1"/>
      <c r="L76" s="133">
        <f t="shared" si="3"/>
        <v>0</v>
      </c>
      <c r="M76" s="1"/>
      <c r="N76" s="1">
        <f t="shared" si="5"/>
        <v>0</v>
      </c>
      <c r="O76" s="1"/>
      <c r="P76" s="1"/>
      <c r="Q76" s="1"/>
      <c r="R76" s="94">
        <f t="shared" si="11"/>
        <v>0</v>
      </c>
      <c r="S76" s="1"/>
      <c r="T76" s="1"/>
      <c r="U76" s="1"/>
      <c r="V76" s="45"/>
      <c r="W76" s="45"/>
      <c r="X76" s="4"/>
      <c r="Y76" s="57"/>
      <c r="Z76" s="1">
        <f t="shared" si="6"/>
        <v>0</v>
      </c>
      <c r="AA76" s="1"/>
      <c r="AB76" s="1">
        <f t="shared" si="7"/>
        <v>0</v>
      </c>
      <c r="AC76" s="1"/>
      <c r="AD76" s="1"/>
      <c r="AE76" s="1"/>
      <c r="AF76" s="45">
        <f t="shared" si="8"/>
        <v>0</v>
      </c>
      <c r="AG76" s="1"/>
      <c r="AH76" s="45"/>
      <c r="AI76" s="1"/>
      <c r="AJ76" s="99"/>
      <c r="AK76" s="51"/>
      <c r="AL76" s="51"/>
      <c r="AM76" s="48"/>
      <c r="AN76" s="48"/>
      <c r="AO76" s="102"/>
      <c r="AP76" s="102"/>
      <c r="AQ76" s="143">
        <f t="shared" si="12"/>
        <v>0</v>
      </c>
      <c r="AR76" s="146">
        <v>0.389</v>
      </c>
      <c r="AS76" s="104" t="s">
        <v>139</v>
      </c>
    </row>
    <row r="77" spans="1:45" s="8" customFormat="1" ht="18" customHeight="1">
      <c r="A77" s="44">
        <v>66</v>
      </c>
      <c r="B77" s="85" t="s">
        <v>96</v>
      </c>
      <c r="C77" s="44">
        <v>66</v>
      </c>
      <c r="D77" s="125" t="s">
        <v>96</v>
      </c>
      <c r="E77" s="3"/>
      <c r="F77" s="132">
        <f t="shared" si="10"/>
        <v>0</v>
      </c>
      <c r="G77" s="1"/>
      <c r="H77" s="16">
        <f t="shared" si="4"/>
        <v>0</v>
      </c>
      <c r="I77" s="1"/>
      <c r="J77" s="1"/>
      <c r="K77" s="1"/>
      <c r="L77" s="133">
        <f t="shared" si="3"/>
        <v>0</v>
      </c>
      <c r="M77" s="1"/>
      <c r="N77" s="1">
        <f t="shared" si="5"/>
        <v>0</v>
      </c>
      <c r="O77" s="1"/>
      <c r="P77" s="1"/>
      <c r="Q77" s="1"/>
      <c r="R77" s="94">
        <f t="shared" si="11"/>
        <v>0</v>
      </c>
      <c r="S77" s="1"/>
      <c r="T77" s="1"/>
      <c r="U77" s="1"/>
      <c r="V77" s="45"/>
      <c r="W77" s="45"/>
      <c r="X77" s="4"/>
      <c r="Y77" s="57"/>
      <c r="Z77" s="1">
        <f t="shared" si="6"/>
        <v>0</v>
      </c>
      <c r="AA77" s="1"/>
      <c r="AB77" s="1">
        <f t="shared" si="7"/>
        <v>0</v>
      </c>
      <c r="AC77" s="1"/>
      <c r="AD77" s="1"/>
      <c r="AE77" s="1"/>
      <c r="AF77" s="45">
        <f t="shared" si="8"/>
        <v>0</v>
      </c>
      <c r="AG77" s="1"/>
      <c r="AH77" s="45"/>
      <c r="AI77" s="1"/>
      <c r="AJ77" s="99"/>
      <c r="AK77" s="51"/>
      <c r="AL77" s="51"/>
      <c r="AM77" s="48"/>
      <c r="AN77" s="48"/>
      <c r="AO77" s="102"/>
      <c r="AP77" s="102"/>
      <c r="AQ77" s="143">
        <f t="shared" si="12"/>
        <v>0</v>
      </c>
      <c r="AR77" s="146">
        <v>3.845</v>
      </c>
      <c r="AS77" s="104" t="s">
        <v>139</v>
      </c>
    </row>
    <row r="78" spans="1:45" s="8" customFormat="1" ht="18" customHeight="1">
      <c r="A78" s="44">
        <v>67</v>
      </c>
      <c r="B78" s="85" t="s">
        <v>97</v>
      </c>
      <c r="C78" s="44">
        <v>67</v>
      </c>
      <c r="D78" s="125" t="s">
        <v>97</v>
      </c>
      <c r="E78" s="3"/>
      <c r="F78" s="132">
        <f t="shared" si="10"/>
        <v>0</v>
      </c>
      <c r="G78" s="1"/>
      <c r="H78" s="16">
        <f t="shared" si="4"/>
        <v>0</v>
      </c>
      <c r="I78" s="1"/>
      <c r="J78" s="1"/>
      <c r="K78" s="1"/>
      <c r="L78" s="133">
        <f aca="true" t="shared" si="13" ref="L78:L95">K78*19642/1000</f>
        <v>0</v>
      </c>
      <c r="M78" s="1"/>
      <c r="N78" s="1">
        <f t="shared" si="5"/>
        <v>0</v>
      </c>
      <c r="O78" s="1"/>
      <c r="P78" s="1"/>
      <c r="Q78" s="1"/>
      <c r="R78" s="94">
        <f t="shared" si="11"/>
        <v>0</v>
      </c>
      <c r="S78" s="1"/>
      <c r="T78" s="1"/>
      <c r="U78" s="1"/>
      <c r="V78" s="45"/>
      <c r="W78" s="45"/>
      <c r="X78" s="4"/>
      <c r="Y78" s="57"/>
      <c r="Z78" s="1">
        <f t="shared" si="6"/>
        <v>0</v>
      </c>
      <c r="AA78" s="1"/>
      <c r="AB78" s="1">
        <f t="shared" si="7"/>
        <v>0</v>
      </c>
      <c r="AC78" s="1"/>
      <c r="AD78" s="1"/>
      <c r="AE78" s="1"/>
      <c r="AF78" s="45">
        <f t="shared" si="8"/>
        <v>0</v>
      </c>
      <c r="AG78" s="1"/>
      <c r="AH78" s="45"/>
      <c r="AI78" s="1"/>
      <c r="AJ78" s="99"/>
      <c r="AK78" s="51"/>
      <c r="AL78" s="51"/>
      <c r="AM78" s="48"/>
      <c r="AN78" s="48"/>
      <c r="AO78" s="102"/>
      <c r="AP78" s="102"/>
      <c r="AQ78" s="143">
        <f t="shared" si="12"/>
        <v>0</v>
      </c>
      <c r="AR78" s="146">
        <v>4.974</v>
      </c>
      <c r="AS78" s="104" t="s">
        <v>139</v>
      </c>
    </row>
    <row r="79" spans="1:45" s="8" customFormat="1" ht="18" customHeight="1">
      <c r="A79" s="44">
        <v>68</v>
      </c>
      <c r="B79" s="85" t="s">
        <v>98</v>
      </c>
      <c r="C79" s="44">
        <v>68</v>
      </c>
      <c r="D79" s="125" t="s">
        <v>98</v>
      </c>
      <c r="E79" s="42"/>
      <c r="F79" s="132">
        <f t="shared" si="10"/>
        <v>0</v>
      </c>
      <c r="G79" s="43"/>
      <c r="H79" s="16">
        <f aca="true" t="shared" si="14" ref="H79:H95">G79*350/1000</f>
        <v>0</v>
      </c>
      <c r="I79" s="43">
        <v>30</v>
      </c>
      <c r="J79" s="43">
        <f>I79*340/1000</f>
        <v>10.2</v>
      </c>
      <c r="K79" s="43"/>
      <c r="L79" s="133">
        <f t="shared" si="13"/>
        <v>0</v>
      </c>
      <c r="M79" s="43"/>
      <c r="N79" s="1">
        <f aca="true" t="shared" si="15" ref="N79:N95">M79*200/1000</f>
        <v>0</v>
      </c>
      <c r="O79" s="43"/>
      <c r="P79" s="43"/>
      <c r="Q79" s="43"/>
      <c r="R79" s="94">
        <f t="shared" si="11"/>
        <v>0</v>
      </c>
      <c r="S79" s="43"/>
      <c r="T79" s="43"/>
      <c r="U79" s="43"/>
      <c r="V79" s="70"/>
      <c r="W79" s="70"/>
      <c r="X79" s="90"/>
      <c r="Y79" s="57"/>
      <c r="Z79" s="1">
        <f t="shared" si="6"/>
        <v>0</v>
      </c>
      <c r="AA79" s="1"/>
      <c r="AB79" s="1">
        <f t="shared" si="7"/>
        <v>0</v>
      </c>
      <c r="AC79" s="1"/>
      <c r="AD79" s="1"/>
      <c r="AE79" s="1"/>
      <c r="AF79" s="45">
        <f t="shared" si="8"/>
        <v>0</v>
      </c>
      <c r="AG79" s="1"/>
      <c r="AH79" s="45"/>
      <c r="AI79" s="1"/>
      <c r="AJ79" s="99"/>
      <c r="AK79" s="51"/>
      <c r="AL79" s="51"/>
      <c r="AM79" s="48"/>
      <c r="AN79" s="48"/>
      <c r="AO79" s="102"/>
      <c r="AP79" s="102"/>
      <c r="AQ79" s="143">
        <f t="shared" si="12"/>
        <v>10.2</v>
      </c>
      <c r="AR79" s="146">
        <v>6.912</v>
      </c>
      <c r="AS79" s="48"/>
    </row>
    <row r="80" spans="1:45" s="8" customFormat="1" ht="18" customHeight="1">
      <c r="A80" s="44">
        <v>69</v>
      </c>
      <c r="B80" s="85" t="s">
        <v>99</v>
      </c>
      <c r="C80" s="44">
        <v>69</v>
      </c>
      <c r="D80" s="125" t="s">
        <v>99</v>
      </c>
      <c r="E80" s="42"/>
      <c r="F80" s="132">
        <f t="shared" si="10"/>
        <v>0</v>
      </c>
      <c r="G80" s="43"/>
      <c r="H80" s="16">
        <f t="shared" si="14"/>
        <v>0</v>
      </c>
      <c r="I80" s="43"/>
      <c r="J80" s="43">
        <f aca="true" t="shared" si="16" ref="J80:J95">I80*340/1000</f>
        <v>0</v>
      </c>
      <c r="K80" s="43"/>
      <c r="L80" s="133">
        <f t="shared" si="13"/>
        <v>0</v>
      </c>
      <c r="M80" s="43"/>
      <c r="N80" s="1">
        <f t="shared" si="15"/>
        <v>0</v>
      </c>
      <c r="O80" s="43"/>
      <c r="P80" s="43"/>
      <c r="Q80" s="43"/>
      <c r="R80" s="94">
        <f t="shared" si="11"/>
        <v>0</v>
      </c>
      <c r="S80" s="43"/>
      <c r="T80" s="43"/>
      <c r="U80" s="43"/>
      <c r="V80" s="70"/>
      <c r="W80" s="70"/>
      <c r="X80" s="90"/>
      <c r="Y80" s="57"/>
      <c r="Z80" s="1">
        <f t="shared" si="6"/>
        <v>0</v>
      </c>
      <c r="AA80" s="1">
        <v>45</v>
      </c>
      <c r="AB80" s="1">
        <f t="shared" si="7"/>
        <v>22.5</v>
      </c>
      <c r="AC80" s="1"/>
      <c r="AD80" s="1"/>
      <c r="AE80" s="1"/>
      <c r="AF80" s="45">
        <f t="shared" si="8"/>
        <v>0</v>
      </c>
      <c r="AG80" s="1"/>
      <c r="AH80" s="45"/>
      <c r="AI80" s="1"/>
      <c r="AJ80" s="99"/>
      <c r="AK80" s="51"/>
      <c r="AL80" s="51"/>
      <c r="AM80" s="48"/>
      <c r="AN80" s="48"/>
      <c r="AO80" s="102"/>
      <c r="AP80" s="102"/>
      <c r="AQ80" s="143">
        <f t="shared" si="12"/>
        <v>22.5</v>
      </c>
      <c r="AR80" s="146">
        <v>1.389</v>
      </c>
      <c r="AS80" s="48"/>
    </row>
    <row r="81" spans="1:45" s="8" customFormat="1" ht="18" customHeight="1">
      <c r="A81" s="44">
        <v>70</v>
      </c>
      <c r="B81" s="88" t="s">
        <v>100</v>
      </c>
      <c r="C81" s="44">
        <v>70</v>
      </c>
      <c r="D81" s="128" t="s">
        <v>100</v>
      </c>
      <c r="E81" s="42"/>
      <c r="F81" s="132">
        <f t="shared" si="10"/>
        <v>0</v>
      </c>
      <c r="G81" s="43"/>
      <c r="H81" s="16">
        <f t="shared" si="14"/>
        <v>0</v>
      </c>
      <c r="I81" s="43"/>
      <c r="J81" s="43">
        <f t="shared" si="16"/>
        <v>0</v>
      </c>
      <c r="K81" s="43"/>
      <c r="L81" s="133">
        <f t="shared" si="13"/>
        <v>0</v>
      </c>
      <c r="M81" s="43"/>
      <c r="N81" s="1">
        <f t="shared" si="15"/>
        <v>0</v>
      </c>
      <c r="O81" s="43"/>
      <c r="P81" s="43"/>
      <c r="Q81" s="43"/>
      <c r="R81" s="94">
        <f t="shared" si="11"/>
        <v>0</v>
      </c>
      <c r="S81" s="43"/>
      <c r="T81" s="43"/>
      <c r="U81" s="43"/>
      <c r="V81" s="70"/>
      <c r="W81" s="70"/>
      <c r="X81" s="90"/>
      <c r="Y81" s="57"/>
      <c r="Z81" s="1">
        <f aca="true" t="shared" si="17" ref="Z81:Z95">Y81*500/1000</f>
        <v>0</v>
      </c>
      <c r="AA81" s="1"/>
      <c r="AB81" s="1">
        <f t="shared" si="7"/>
        <v>0</v>
      </c>
      <c r="AC81" s="1"/>
      <c r="AD81" s="1"/>
      <c r="AE81" s="1"/>
      <c r="AF81" s="45">
        <f t="shared" si="8"/>
        <v>0</v>
      </c>
      <c r="AG81" s="1"/>
      <c r="AH81" s="45"/>
      <c r="AI81" s="1"/>
      <c r="AJ81" s="99"/>
      <c r="AK81" s="51"/>
      <c r="AL81" s="51"/>
      <c r="AM81" s="48"/>
      <c r="AN81" s="48"/>
      <c r="AO81" s="102"/>
      <c r="AP81" s="102"/>
      <c r="AQ81" s="143">
        <f t="shared" si="12"/>
        <v>0</v>
      </c>
      <c r="AR81" s="146">
        <v>0</v>
      </c>
      <c r="AS81" s="48"/>
    </row>
    <row r="82" spans="1:45" s="8" customFormat="1" ht="18" customHeight="1">
      <c r="A82" s="44">
        <v>71</v>
      </c>
      <c r="B82" s="85" t="s">
        <v>101</v>
      </c>
      <c r="C82" s="44">
        <v>71</v>
      </c>
      <c r="D82" s="125" t="s">
        <v>101</v>
      </c>
      <c r="E82" s="42"/>
      <c r="F82" s="132">
        <f t="shared" si="10"/>
        <v>0</v>
      </c>
      <c r="G82" s="43"/>
      <c r="H82" s="16">
        <f t="shared" si="14"/>
        <v>0</v>
      </c>
      <c r="I82" s="43"/>
      <c r="J82" s="43">
        <f t="shared" si="16"/>
        <v>0</v>
      </c>
      <c r="K82" s="43"/>
      <c r="L82" s="133">
        <f t="shared" si="13"/>
        <v>0</v>
      </c>
      <c r="M82" s="43"/>
      <c r="N82" s="1">
        <f t="shared" si="15"/>
        <v>0</v>
      </c>
      <c r="O82" s="43"/>
      <c r="P82" s="43"/>
      <c r="Q82" s="43"/>
      <c r="R82" s="94">
        <f t="shared" si="11"/>
        <v>0</v>
      </c>
      <c r="S82" s="43"/>
      <c r="T82" s="43"/>
      <c r="U82" s="43"/>
      <c r="V82" s="70"/>
      <c r="W82" s="70"/>
      <c r="X82" s="90"/>
      <c r="Y82" s="57"/>
      <c r="Z82" s="1">
        <f t="shared" si="17"/>
        <v>0</v>
      </c>
      <c r="AA82" s="1"/>
      <c r="AB82" s="1">
        <f t="shared" si="7"/>
        <v>0</v>
      </c>
      <c r="AC82" s="1"/>
      <c r="AD82" s="1"/>
      <c r="AE82" s="1"/>
      <c r="AF82" s="45">
        <f t="shared" si="8"/>
        <v>0</v>
      </c>
      <c r="AG82" s="1"/>
      <c r="AH82" s="45"/>
      <c r="AI82" s="1"/>
      <c r="AJ82" s="99"/>
      <c r="AK82" s="51"/>
      <c r="AL82" s="51"/>
      <c r="AM82" s="48"/>
      <c r="AN82" s="48"/>
      <c r="AO82" s="102"/>
      <c r="AP82" s="102"/>
      <c r="AQ82" s="143">
        <f t="shared" si="12"/>
        <v>0</v>
      </c>
      <c r="AR82" s="146">
        <v>15.018</v>
      </c>
      <c r="AS82" s="104" t="s">
        <v>139</v>
      </c>
    </row>
    <row r="83" spans="1:45" s="8" customFormat="1" ht="18" customHeight="1">
      <c r="A83" s="44">
        <v>72</v>
      </c>
      <c r="B83" s="85" t="s">
        <v>102</v>
      </c>
      <c r="C83" s="44">
        <v>72</v>
      </c>
      <c r="D83" s="125" t="s">
        <v>102</v>
      </c>
      <c r="E83" s="42"/>
      <c r="F83" s="132">
        <f t="shared" si="10"/>
        <v>0</v>
      </c>
      <c r="G83" s="43"/>
      <c r="H83" s="16">
        <f t="shared" si="14"/>
        <v>0</v>
      </c>
      <c r="I83" s="43"/>
      <c r="J83" s="43">
        <f t="shared" si="16"/>
        <v>0</v>
      </c>
      <c r="K83" s="43"/>
      <c r="L83" s="133">
        <f t="shared" si="13"/>
        <v>0</v>
      </c>
      <c r="M83" s="43"/>
      <c r="N83" s="1">
        <f t="shared" si="15"/>
        <v>0</v>
      </c>
      <c r="O83" s="43"/>
      <c r="P83" s="43"/>
      <c r="Q83" s="43"/>
      <c r="R83" s="94">
        <f t="shared" si="11"/>
        <v>0</v>
      </c>
      <c r="S83" s="43"/>
      <c r="T83" s="43"/>
      <c r="U83" s="43"/>
      <c r="V83" s="70"/>
      <c r="W83" s="70"/>
      <c r="X83" s="90"/>
      <c r="Y83" s="57"/>
      <c r="Z83" s="1">
        <f t="shared" si="17"/>
        <v>0</v>
      </c>
      <c r="AA83" s="1"/>
      <c r="AB83" s="1">
        <f t="shared" si="7"/>
        <v>0</v>
      </c>
      <c r="AC83" s="1"/>
      <c r="AD83" s="1"/>
      <c r="AE83" s="1"/>
      <c r="AF83" s="45">
        <f t="shared" si="8"/>
        <v>0</v>
      </c>
      <c r="AG83" s="1"/>
      <c r="AH83" s="45"/>
      <c r="AI83" s="1"/>
      <c r="AJ83" s="99"/>
      <c r="AK83" s="51"/>
      <c r="AL83" s="51"/>
      <c r="AM83" s="48"/>
      <c r="AN83" s="48"/>
      <c r="AO83" s="102"/>
      <c r="AP83" s="102"/>
      <c r="AQ83" s="143">
        <f t="shared" si="12"/>
        <v>0</v>
      </c>
      <c r="AR83" s="146">
        <v>10.97</v>
      </c>
      <c r="AS83" s="104" t="s">
        <v>139</v>
      </c>
    </row>
    <row r="84" spans="1:45" s="8" customFormat="1" ht="18" customHeight="1">
      <c r="A84" s="44">
        <v>73</v>
      </c>
      <c r="B84" s="85" t="s">
        <v>103</v>
      </c>
      <c r="C84" s="44">
        <v>73</v>
      </c>
      <c r="D84" s="125" t="s">
        <v>103</v>
      </c>
      <c r="E84" s="42"/>
      <c r="F84" s="132">
        <f t="shared" si="10"/>
        <v>0</v>
      </c>
      <c r="G84" s="43"/>
      <c r="H84" s="16">
        <f t="shared" si="14"/>
        <v>0</v>
      </c>
      <c r="I84" s="43"/>
      <c r="J84" s="43">
        <f t="shared" si="16"/>
        <v>0</v>
      </c>
      <c r="K84" s="43"/>
      <c r="L84" s="133">
        <f t="shared" si="13"/>
        <v>0</v>
      </c>
      <c r="M84" s="43"/>
      <c r="N84" s="1">
        <f t="shared" si="15"/>
        <v>0</v>
      </c>
      <c r="O84" s="43"/>
      <c r="P84" s="43"/>
      <c r="Q84" s="43"/>
      <c r="R84" s="94">
        <f t="shared" si="11"/>
        <v>0</v>
      </c>
      <c r="S84" s="43"/>
      <c r="T84" s="43"/>
      <c r="U84" s="43"/>
      <c r="V84" s="70"/>
      <c r="W84" s="70"/>
      <c r="X84" s="90"/>
      <c r="Y84" s="57"/>
      <c r="Z84" s="1">
        <f t="shared" si="17"/>
        <v>0</v>
      </c>
      <c r="AA84" s="1"/>
      <c r="AB84" s="1">
        <f t="shared" si="7"/>
        <v>0</v>
      </c>
      <c r="AC84" s="1"/>
      <c r="AD84" s="1"/>
      <c r="AE84" s="1"/>
      <c r="AF84" s="45">
        <f t="shared" si="8"/>
        <v>0</v>
      </c>
      <c r="AG84" s="1"/>
      <c r="AH84" s="45"/>
      <c r="AI84" s="1"/>
      <c r="AJ84" s="99"/>
      <c r="AK84" s="51"/>
      <c r="AL84" s="51"/>
      <c r="AM84" s="48"/>
      <c r="AN84" s="48"/>
      <c r="AO84" s="102"/>
      <c r="AP84" s="102"/>
      <c r="AQ84" s="143">
        <f t="shared" si="12"/>
        <v>0</v>
      </c>
      <c r="AR84" s="146">
        <v>20.039</v>
      </c>
      <c r="AS84" s="104" t="s">
        <v>139</v>
      </c>
    </row>
    <row r="85" spans="1:45" s="8" customFormat="1" ht="18" customHeight="1">
      <c r="A85" s="44">
        <v>74</v>
      </c>
      <c r="B85" s="85" t="s">
        <v>104</v>
      </c>
      <c r="C85" s="44">
        <v>74</v>
      </c>
      <c r="D85" s="125" t="s">
        <v>104</v>
      </c>
      <c r="E85" s="42"/>
      <c r="F85" s="132">
        <f t="shared" si="10"/>
        <v>0</v>
      </c>
      <c r="G85" s="43"/>
      <c r="H85" s="16">
        <f t="shared" si="14"/>
        <v>0</v>
      </c>
      <c r="I85" s="43">
        <v>50</v>
      </c>
      <c r="J85" s="43">
        <f t="shared" si="16"/>
        <v>17</v>
      </c>
      <c r="K85" s="43"/>
      <c r="L85" s="133">
        <f t="shared" si="13"/>
        <v>0</v>
      </c>
      <c r="M85" s="43"/>
      <c r="N85" s="1">
        <f t="shared" si="15"/>
        <v>0</v>
      </c>
      <c r="O85" s="43"/>
      <c r="P85" s="43"/>
      <c r="Q85" s="43"/>
      <c r="R85" s="94">
        <f t="shared" si="11"/>
        <v>0</v>
      </c>
      <c r="S85" s="43"/>
      <c r="T85" s="43"/>
      <c r="U85" s="43"/>
      <c r="V85" s="70"/>
      <c r="W85" s="70"/>
      <c r="X85" s="90"/>
      <c r="Y85" s="57"/>
      <c r="Z85" s="1">
        <f t="shared" si="17"/>
        <v>0</v>
      </c>
      <c r="AA85" s="1"/>
      <c r="AB85" s="1">
        <f t="shared" si="7"/>
        <v>0</v>
      </c>
      <c r="AC85" s="1"/>
      <c r="AD85" s="1"/>
      <c r="AE85" s="1"/>
      <c r="AF85" s="45">
        <f t="shared" si="8"/>
        <v>0</v>
      </c>
      <c r="AG85" s="1"/>
      <c r="AH85" s="45"/>
      <c r="AI85" s="1"/>
      <c r="AJ85" s="99"/>
      <c r="AK85" s="51"/>
      <c r="AL85" s="51"/>
      <c r="AM85" s="48"/>
      <c r="AN85" s="48"/>
      <c r="AO85" s="102"/>
      <c r="AP85" s="102"/>
      <c r="AQ85" s="143">
        <f t="shared" si="12"/>
        <v>17</v>
      </c>
      <c r="AR85" s="146">
        <v>8.113</v>
      </c>
      <c r="AS85" s="48" t="s">
        <v>140</v>
      </c>
    </row>
    <row r="86" spans="1:45" s="8" customFormat="1" ht="18" customHeight="1">
      <c r="A86" s="44">
        <v>75</v>
      </c>
      <c r="B86" s="88" t="s">
        <v>105</v>
      </c>
      <c r="C86" s="44">
        <v>75</v>
      </c>
      <c r="D86" s="128" t="s">
        <v>105</v>
      </c>
      <c r="E86" s="42"/>
      <c r="F86" s="132">
        <f t="shared" si="10"/>
        <v>0</v>
      </c>
      <c r="G86" s="43"/>
      <c r="H86" s="16">
        <f t="shared" si="14"/>
        <v>0</v>
      </c>
      <c r="I86" s="43"/>
      <c r="J86" s="43">
        <f t="shared" si="16"/>
        <v>0</v>
      </c>
      <c r="K86" s="43"/>
      <c r="L86" s="133">
        <f t="shared" si="13"/>
        <v>0</v>
      </c>
      <c r="M86" s="43"/>
      <c r="N86" s="1">
        <f t="shared" si="15"/>
        <v>0</v>
      </c>
      <c r="O86" s="43"/>
      <c r="P86" s="43"/>
      <c r="Q86" s="43"/>
      <c r="R86" s="94">
        <f t="shared" si="11"/>
        <v>0</v>
      </c>
      <c r="S86" s="43"/>
      <c r="T86" s="43"/>
      <c r="U86" s="43"/>
      <c r="V86" s="70"/>
      <c r="W86" s="70"/>
      <c r="X86" s="90"/>
      <c r="Y86" s="57"/>
      <c r="Z86" s="1">
        <f t="shared" si="17"/>
        <v>0</v>
      </c>
      <c r="AA86" s="1"/>
      <c r="AB86" s="1">
        <f t="shared" si="7"/>
        <v>0</v>
      </c>
      <c r="AC86" s="1"/>
      <c r="AD86" s="1"/>
      <c r="AE86" s="1"/>
      <c r="AF86" s="45">
        <f t="shared" si="8"/>
        <v>0</v>
      </c>
      <c r="AG86" s="1"/>
      <c r="AH86" s="45"/>
      <c r="AI86" s="1"/>
      <c r="AJ86" s="99"/>
      <c r="AK86" s="51"/>
      <c r="AL86" s="51"/>
      <c r="AM86" s="48"/>
      <c r="AN86" s="48"/>
      <c r="AO86" s="102"/>
      <c r="AP86" s="102"/>
      <c r="AQ86" s="143">
        <f t="shared" si="12"/>
        <v>0</v>
      </c>
      <c r="AR86" s="146">
        <v>0.676</v>
      </c>
      <c r="AS86" s="104" t="s">
        <v>139</v>
      </c>
    </row>
    <row r="87" spans="1:45" s="8" customFormat="1" ht="18" customHeight="1">
      <c r="A87" s="44">
        <v>76</v>
      </c>
      <c r="B87" s="85" t="s">
        <v>106</v>
      </c>
      <c r="C87" s="44">
        <v>76</v>
      </c>
      <c r="D87" s="125" t="s">
        <v>106</v>
      </c>
      <c r="E87" s="42"/>
      <c r="F87" s="132">
        <f t="shared" si="10"/>
        <v>0</v>
      </c>
      <c r="G87" s="43"/>
      <c r="H87" s="16">
        <f t="shared" si="14"/>
        <v>0</v>
      </c>
      <c r="I87" s="43"/>
      <c r="J87" s="43">
        <f t="shared" si="16"/>
        <v>0</v>
      </c>
      <c r="K87" s="43"/>
      <c r="L87" s="133">
        <f t="shared" si="13"/>
        <v>0</v>
      </c>
      <c r="M87" s="43"/>
      <c r="N87" s="1">
        <f t="shared" si="15"/>
        <v>0</v>
      </c>
      <c r="O87" s="43"/>
      <c r="P87" s="43"/>
      <c r="Q87" s="43"/>
      <c r="R87" s="94">
        <f t="shared" si="11"/>
        <v>0</v>
      </c>
      <c r="S87" s="43"/>
      <c r="T87" s="43"/>
      <c r="U87" s="43"/>
      <c r="V87" s="70"/>
      <c r="W87" s="70"/>
      <c r="X87" s="90"/>
      <c r="Y87" s="57">
        <v>35</v>
      </c>
      <c r="Z87" s="1">
        <f t="shared" si="17"/>
        <v>17.5</v>
      </c>
      <c r="AA87" s="1">
        <v>35</v>
      </c>
      <c r="AB87" s="1">
        <f t="shared" si="7"/>
        <v>17.5</v>
      </c>
      <c r="AC87" s="1"/>
      <c r="AD87" s="1"/>
      <c r="AE87" s="1"/>
      <c r="AF87" s="45">
        <f t="shared" si="8"/>
        <v>0</v>
      </c>
      <c r="AG87" s="1"/>
      <c r="AH87" s="45"/>
      <c r="AI87" s="1"/>
      <c r="AJ87" s="99"/>
      <c r="AK87" s="51"/>
      <c r="AL87" s="51"/>
      <c r="AM87" s="48"/>
      <c r="AN87" s="48"/>
      <c r="AO87" s="102"/>
      <c r="AP87" s="102"/>
      <c r="AQ87" s="143">
        <f t="shared" si="12"/>
        <v>35</v>
      </c>
      <c r="AR87" s="146">
        <v>256.49</v>
      </c>
      <c r="AS87" s="104" t="s">
        <v>139</v>
      </c>
    </row>
    <row r="88" spans="1:45" s="8" customFormat="1" ht="18" customHeight="1">
      <c r="A88" s="44">
        <v>77</v>
      </c>
      <c r="B88" s="85" t="s">
        <v>107</v>
      </c>
      <c r="C88" s="44">
        <v>77</v>
      </c>
      <c r="D88" s="125" t="s">
        <v>107</v>
      </c>
      <c r="E88" s="42"/>
      <c r="F88" s="132">
        <f t="shared" si="10"/>
        <v>0</v>
      </c>
      <c r="G88" s="43"/>
      <c r="H88" s="16">
        <f t="shared" si="14"/>
        <v>0</v>
      </c>
      <c r="I88" s="43"/>
      <c r="J88" s="43">
        <f t="shared" si="16"/>
        <v>0</v>
      </c>
      <c r="K88" s="43"/>
      <c r="L88" s="133">
        <f t="shared" si="13"/>
        <v>0</v>
      </c>
      <c r="M88" s="43"/>
      <c r="N88" s="1">
        <f t="shared" si="15"/>
        <v>0</v>
      </c>
      <c r="O88" s="43"/>
      <c r="P88" s="43"/>
      <c r="Q88" s="43"/>
      <c r="R88" s="94">
        <f t="shared" si="11"/>
        <v>0</v>
      </c>
      <c r="S88" s="43"/>
      <c r="T88" s="43"/>
      <c r="U88" s="43"/>
      <c r="V88" s="70"/>
      <c r="W88" s="70"/>
      <c r="X88" s="90"/>
      <c r="Y88" s="57">
        <v>60</v>
      </c>
      <c r="Z88" s="1">
        <f t="shared" si="17"/>
        <v>30</v>
      </c>
      <c r="AA88" s="1">
        <v>60</v>
      </c>
      <c r="AB88" s="1">
        <f t="shared" si="7"/>
        <v>30</v>
      </c>
      <c r="AC88" s="1"/>
      <c r="AD88" s="1"/>
      <c r="AE88" s="1"/>
      <c r="AF88" s="45">
        <f t="shared" si="8"/>
        <v>0</v>
      </c>
      <c r="AG88" s="1"/>
      <c r="AH88" s="45"/>
      <c r="AI88" s="1"/>
      <c r="AJ88" s="99"/>
      <c r="AK88" s="51"/>
      <c r="AL88" s="51"/>
      <c r="AM88" s="48"/>
      <c r="AN88" s="48"/>
      <c r="AO88" s="102"/>
      <c r="AP88" s="102"/>
      <c r="AQ88" s="143">
        <f t="shared" si="12"/>
        <v>60</v>
      </c>
      <c r="AR88" s="146">
        <v>6.964</v>
      </c>
      <c r="AS88" s="48" t="s">
        <v>140</v>
      </c>
    </row>
    <row r="89" spans="1:45" s="8" customFormat="1" ht="18" customHeight="1">
      <c r="A89" s="44">
        <v>78</v>
      </c>
      <c r="B89" s="85" t="s">
        <v>108</v>
      </c>
      <c r="C89" s="44">
        <v>78</v>
      </c>
      <c r="D89" s="125" t="s">
        <v>108</v>
      </c>
      <c r="E89" s="42"/>
      <c r="F89" s="132">
        <f t="shared" si="10"/>
        <v>0</v>
      </c>
      <c r="G89" s="43"/>
      <c r="H89" s="16">
        <f t="shared" si="14"/>
        <v>0</v>
      </c>
      <c r="I89" s="43"/>
      <c r="J89" s="43">
        <f t="shared" si="16"/>
        <v>0</v>
      </c>
      <c r="K89" s="43"/>
      <c r="L89" s="133">
        <f t="shared" si="13"/>
        <v>0</v>
      </c>
      <c r="M89" s="43"/>
      <c r="N89" s="1">
        <f t="shared" si="15"/>
        <v>0</v>
      </c>
      <c r="O89" s="43"/>
      <c r="P89" s="43"/>
      <c r="Q89" s="43"/>
      <c r="R89" s="94">
        <f t="shared" si="11"/>
        <v>0</v>
      </c>
      <c r="S89" s="43"/>
      <c r="T89" s="43"/>
      <c r="U89" s="43"/>
      <c r="V89" s="70"/>
      <c r="W89" s="70"/>
      <c r="X89" s="90"/>
      <c r="Y89" s="57"/>
      <c r="Z89" s="1">
        <f t="shared" si="17"/>
        <v>0</v>
      </c>
      <c r="AA89" s="1"/>
      <c r="AB89" s="1">
        <f aca="true" t="shared" si="18" ref="AB89:AB95">AA89*500/1000</f>
        <v>0</v>
      </c>
      <c r="AC89" s="1"/>
      <c r="AD89" s="1"/>
      <c r="AE89" s="1"/>
      <c r="AF89" s="45">
        <f t="shared" si="8"/>
        <v>0</v>
      </c>
      <c r="AG89" s="1"/>
      <c r="AH89" s="45"/>
      <c r="AI89" s="1"/>
      <c r="AJ89" s="99"/>
      <c r="AK89" s="51"/>
      <c r="AL89" s="51"/>
      <c r="AM89" s="48"/>
      <c r="AN89" s="48"/>
      <c r="AO89" s="102"/>
      <c r="AP89" s="102"/>
      <c r="AQ89" s="143">
        <f t="shared" si="12"/>
        <v>0</v>
      </c>
      <c r="AR89" s="146">
        <v>32.885</v>
      </c>
      <c r="AS89" s="104" t="s">
        <v>139</v>
      </c>
    </row>
    <row r="90" spans="1:45" s="8" customFormat="1" ht="18" customHeight="1">
      <c r="A90" s="44">
        <v>79</v>
      </c>
      <c r="B90" s="85" t="s">
        <v>109</v>
      </c>
      <c r="C90" s="44">
        <v>79</v>
      </c>
      <c r="D90" s="125" t="s">
        <v>109</v>
      </c>
      <c r="E90" s="42"/>
      <c r="F90" s="132">
        <f t="shared" si="10"/>
        <v>0</v>
      </c>
      <c r="G90" s="43"/>
      <c r="H90" s="16">
        <f t="shared" si="14"/>
        <v>0</v>
      </c>
      <c r="I90" s="43"/>
      <c r="J90" s="43">
        <f t="shared" si="16"/>
        <v>0</v>
      </c>
      <c r="K90" s="43"/>
      <c r="L90" s="133">
        <f t="shared" si="13"/>
        <v>0</v>
      </c>
      <c r="M90" s="43"/>
      <c r="N90" s="1">
        <f t="shared" si="15"/>
        <v>0</v>
      </c>
      <c r="O90" s="43"/>
      <c r="P90" s="43"/>
      <c r="Q90" s="43">
        <v>1</v>
      </c>
      <c r="R90" s="94">
        <f t="shared" si="11"/>
        <v>1.7</v>
      </c>
      <c r="S90" s="43"/>
      <c r="T90" s="43"/>
      <c r="U90" s="43"/>
      <c r="V90" s="70"/>
      <c r="W90" s="70"/>
      <c r="X90" s="90"/>
      <c r="Y90" s="57"/>
      <c r="Z90" s="1">
        <f t="shared" si="17"/>
        <v>0</v>
      </c>
      <c r="AA90" s="1"/>
      <c r="AB90" s="1">
        <f t="shared" si="18"/>
        <v>0</v>
      </c>
      <c r="AC90" s="1"/>
      <c r="AD90" s="1"/>
      <c r="AE90" s="1"/>
      <c r="AF90" s="45">
        <f t="shared" si="8"/>
        <v>0</v>
      </c>
      <c r="AG90" s="1"/>
      <c r="AH90" s="45"/>
      <c r="AI90" s="1"/>
      <c r="AJ90" s="99"/>
      <c r="AK90" s="51"/>
      <c r="AL90" s="51"/>
      <c r="AM90" s="48"/>
      <c r="AN90" s="48"/>
      <c r="AO90" s="102"/>
      <c r="AP90" s="102"/>
      <c r="AQ90" s="143">
        <f t="shared" si="12"/>
        <v>1.7</v>
      </c>
      <c r="AR90" s="146">
        <v>6.815</v>
      </c>
      <c r="AS90" s="104" t="s">
        <v>139</v>
      </c>
    </row>
    <row r="91" spans="1:45" s="8" customFormat="1" ht="18" customHeight="1">
      <c r="A91" s="44">
        <v>80</v>
      </c>
      <c r="B91" s="85" t="s">
        <v>110</v>
      </c>
      <c r="C91" s="44">
        <v>80</v>
      </c>
      <c r="D91" s="125" t="s">
        <v>110</v>
      </c>
      <c r="E91" s="42"/>
      <c r="F91" s="132">
        <f t="shared" si="10"/>
        <v>0</v>
      </c>
      <c r="G91" s="43">
        <v>50</v>
      </c>
      <c r="H91" s="16">
        <f t="shared" si="14"/>
        <v>17.5</v>
      </c>
      <c r="I91" s="43"/>
      <c r="J91" s="43">
        <f t="shared" si="16"/>
        <v>0</v>
      </c>
      <c r="K91" s="43"/>
      <c r="L91" s="133">
        <f t="shared" si="13"/>
        <v>0</v>
      </c>
      <c r="M91" s="43">
        <v>50</v>
      </c>
      <c r="N91" s="1">
        <f t="shared" si="15"/>
        <v>10</v>
      </c>
      <c r="O91" s="43"/>
      <c r="P91" s="43"/>
      <c r="Q91" s="43"/>
      <c r="R91" s="94">
        <f t="shared" si="11"/>
        <v>0</v>
      </c>
      <c r="S91" s="43"/>
      <c r="T91" s="43"/>
      <c r="U91" s="43"/>
      <c r="V91" s="70"/>
      <c r="W91" s="70"/>
      <c r="X91" s="90"/>
      <c r="Y91" s="57">
        <v>5</v>
      </c>
      <c r="Z91" s="1">
        <f t="shared" si="17"/>
        <v>2.5</v>
      </c>
      <c r="AA91" s="1"/>
      <c r="AB91" s="1">
        <f t="shared" si="18"/>
        <v>0</v>
      </c>
      <c r="AC91" s="1"/>
      <c r="AD91" s="1"/>
      <c r="AE91" s="1"/>
      <c r="AF91" s="45">
        <f t="shared" si="8"/>
        <v>0</v>
      </c>
      <c r="AG91" s="1"/>
      <c r="AH91" s="45"/>
      <c r="AI91" s="1"/>
      <c r="AJ91" s="99"/>
      <c r="AK91" s="51"/>
      <c r="AL91" s="51"/>
      <c r="AM91" s="48"/>
      <c r="AN91" s="48"/>
      <c r="AO91" s="102"/>
      <c r="AP91" s="102"/>
      <c r="AQ91" s="143">
        <f t="shared" si="12"/>
        <v>30</v>
      </c>
      <c r="AR91" s="146">
        <v>203.53</v>
      </c>
      <c r="AS91" s="104" t="s">
        <v>139</v>
      </c>
    </row>
    <row r="92" spans="1:45" s="8" customFormat="1" ht="18" customHeight="1">
      <c r="A92" s="44">
        <v>81</v>
      </c>
      <c r="B92" s="85" t="s">
        <v>111</v>
      </c>
      <c r="C92" s="44">
        <v>81</v>
      </c>
      <c r="D92" s="125" t="s">
        <v>111</v>
      </c>
      <c r="E92" s="42"/>
      <c r="F92" s="132">
        <f t="shared" si="10"/>
        <v>0</v>
      </c>
      <c r="G92" s="43"/>
      <c r="H92" s="16">
        <f t="shared" si="14"/>
        <v>0</v>
      </c>
      <c r="I92" s="43"/>
      <c r="J92" s="43">
        <f t="shared" si="16"/>
        <v>0</v>
      </c>
      <c r="K92" s="43"/>
      <c r="L92" s="133">
        <f t="shared" si="13"/>
        <v>0</v>
      </c>
      <c r="M92" s="43"/>
      <c r="N92" s="1">
        <f t="shared" si="15"/>
        <v>0</v>
      </c>
      <c r="O92" s="43"/>
      <c r="P92" s="43"/>
      <c r="Q92" s="43"/>
      <c r="R92" s="94">
        <f t="shared" si="11"/>
        <v>0</v>
      </c>
      <c r="S92" s="43"/>
      <c r="T92" s="43"/>
      <c r="U92" s="43"/>
      <c r="V92" s="70"/>
      <c r="W92" s="70"/>
      <c r="X92" s="90"/>
      <c r="Y92" s="57"/>
      <c r="Z92" s="1">
        <f t="shared" si="17"/>
        <v>0</v>
      </c>
      <c r="AA92" s="1"/>
      <c r="AB92" s="1">
        <f t="shared" si="18"/>
        <v>0</v>
      </c>
      <c r="AC92" s="1"/>
      <c r="AD92" s="1"/>
      <c r="AE92" s="1"/>
      <c r="AF92" s="45">
        <f t="shared" si="8"/>
        <v>0</v>
      </c>
      <c r="AG92" s="1"/>
      <c r="AH92" s="45"/>
      <c r="AI92" s="1"/>
      <c r="AJ92" s="99"/>
      <c r="AK92" s="51"/>
      <c r="AL92" s="51"/>
      <c r="AM92" s="48"/>
      <c r="AN92" s="48"/>
      <c r="AO92" s="102"/>
      <c r="AP92" s="102"/>
      <c r="AQ92" s="143">
        <f t="shared" si="12"/>
        <v>0</v>
      </c>
      <c r="AR92" s="146">
        <v>2.268</v>
      </c>
      <c r="AS92" s="104" t="s">
        <v>139</v>
      </c>
    </row>
    <row r="93" spans="1:45" s="8" customFormat="1" ht="18" customHeight="1">
      <c r="A93" s="44">
        <v>82</v>
      </c>
      <c r="B93" s="85" t="s">
        <v>112</v>
      </c>
      <c r="C93" s="44">
        <v>82</v>
      </c>
      <c r="D93" s="125" t="s">
        <v>112</v>
      </c>
      <c r="E93" s="41"/>
      <c r="F93" s="132">
        <f t="shared" si="10"/>
        <v>0</v>
      </c>
      <c r="G93" s="54">
        <v>100</v>
      </c>
      <c r="H93" s="16">
        <f t="shared" si="14"/>
        <v>35</v>
      </c>
      <c r="I93" s="54"/>
      <c r="J93" s="43">
        <f t="shared" si="16"/>
        <v>0</v>
      </c>
      <c r="K93" s="54"/>
      <c r="L93" s="133">
        <f t="shared" si="13"/>
        <v>0</v>
      </c>
      <c r="M93" s="54">
        <v>50</v>
      </c>
      <c r="N93" s="1">
        <f t="shared" si="15"/>
        <v>10</v>
      </c>
      <c r="O93" s="54"/>
      <c r="P93" s="54"/>
      <c r="Q93" s="54"/>
      <c r="R93" s="94">
        <f t="shared" si="11"/>
        <v>0</v>
      </c>
      <c r="S93" s="54"/>
      <c r="T93" s="54"/>
      <c r="U93" s="54"/>
      <c r="V93" s="71"/>
      <c r="W93" s="71"/>
      <c r="X93" s="91"/>
      <c r="Y93" s="62"/>
      <c r="Z93" s="1">
        <f t="shared" si="17"/>
        <v>0</v>
      </c>
      <c r="AA93" s="53"/>
      <c r="AB93" s="1">
        <f t="shared" si="18"/>
        <v>0</v>
      </c>
      <c r="AC93" s="53"/>
      <c r="AD93" s="53"/>
      <c r="AE93" s="53"/>
      <c r="AF93" s="45">
        <f t="shared" si="8"/>
        <v>0</v>
      </c>
      <c r="AG93" s="53"/>
      <c r="AH93" s="72"/>
      <c r="AI93" s="1"/>
      <c r="AJ93" s="99"/>
      <c r="AK93" s="51"/>
      <c r="AL93" s="51"/>
      <c r="AM93" s="48"/>
      <c r="AN93" s="48"/>
      <c r="AO93" s="102"/>
      <c r="AP93" s="102"/>
      <c r="AQ93" s="143">
        <f t="shared" si="12"/>
        <v>45</v>
      </c>
      <c r="AR93" s="146">
        <v>348.29</v>
      </c>
      <c r="AS93" s="104" t="s">
        <v>139</v>
      </c>
    </row>
    <row r="94" spans="1:45" s="8" customFormat="1" ht="18" customHeight="1">
      <c r="A94" s="44">
        <v>83</v>
      </c>
      <c r="B94" s="63" t="s">
        <v>113</v>
      </c>
      <c r="C94" s="44">
        <v>83</v>
      </c>
      <c r="D94" s="63" t="s">
        <v>113</v>
      </c>
      <c r="E94" s="92"/>
      <c r="F94" s="132">
        <f t="shared" si="10"/>
        <v>0</v>
      </c>
      <c r="G94" s="53"/>
      <c r="H94" s="16">
        <f t="shared" si="14"/>
        <v>0</v>
      </c>
      <c r="I94" s="53"/>
      <c r="J94" s="43">
        <f t="shared" si="16"/>
        <v>0</v>
      </c>
      <c r="K94" s="53"/>
      <c r="L94" s="133">
        <f t="shared" si="13"/>
        <v>0</v>
      </c>
      <c r="M94" s="53"/>
      <c r="N94" s="1">
        <f t="shared" si="15"/>
        <v>0</v>
      </c>
      <c r="O94" s="53"/>
      <c r="P94" s="53"/>
      <c r="Q94" s="53"/>
      <c r="R94" s="94">
        <f t="shared" si="11"/>
        <v>0</v>
      </c>
      <c r="S94" s="53"/>
      <c r="T94" s="53"/>
      <c r="U94" s="53"/>
      <c r="V94" s="72"/>
      <c r="W94" s="72"/>
      <c r="X94" s="58"/>
      <c r="Y94" s="62"/>
      <c r="Z94" s="1">
        <f t="shared" si="17"/>
        <v>0</v>
      </c>
      <c r="AA94" s="53"/>
      <c r="AB94" s="1">
        <f t="shared" si="18"/>
        <v>0</v>
      </c>
      <c r="AC94" s="53"/>
      <c r="AD94" s="53"/>
      <c r="AE94" s="53"/>
      <c r="AF94" s="45">
        <f t="shared" si="8"/>
        <v>0</v>
      </c>
      <c r="AG94" s="53"/>
      <c r="AH94" s="72"/>
      <c r="AI94" s="1"/>
      <c r="AJ94" s="99"/>
      <c r="AK94" s="51"/>
      <c r="AL94" s="51"/>
      <c r="AM94" s="48"/>
      <c r="AN94" s="48"/>
      <c r="AO94" s="102"/>
      <c r="AP94" s="102"/>
      <c r="AQ94" s="143">
        <f t="shared" si="12"/>
        <v>0</v>
      </c>
      <c r="AR94" s="146">
        <v>38.419</v>
      </c>
      <c r="AS94" s="104" t="s">
        <v>139</v>
      </c>
    </row>
    <row r="95" spans="1:45" s="8" customFormat="1" ht="18" customHeight="1" thickBot="1">
      <c r="A95" s="44"/>
      <c r="B95" s="63"/>
      <c r="C95" s="44"/>
      <c r="D95" s="63"/>
      <c r="E95" s="3"/>
      <c r="F95" s="132">
        <f t="shared" si="10"/>
        <v>0</v>
      </c>
      <c r="G95" s="1"/>
      <c r="H95" s="16">
        <f t="shared" si="14"/>
        <v>0</v>
      </c>
      <c r="I95" s="1"/>
      <c r="J95" s="43">
        <f t="shared" si="16"/>
        <v>0</v>
      </c>
      <c r="K95" s="1"/>
      <c r="L95" s="133">
        <f t="shared" si="13"/>
        <v>0</v>
      </c>
      <c r="M95" s="1"/>
      <c r="N95" s="1">
        <f t="shared" si="15"/>
        <v>0</v>
      </c>
      <c r="O95" s="1"/>
      <c r="P95" s="1"/>
      <c r="Q95" s="1"/>
      <c r="R95" s="94">
        <f t="shared" si="11"/>
        <v>0</v>
      </c>
      <c r="S95" s="1"/>
      <c r="T95" s="1"/>
      <c r="U95" s="1"/>
      <c r="V95" s="45"/>
      <c r="W95" s="45"/>
      <c r="X95" s="4"/>
      <c r="Y95" s="57"/>
      <c r="Z95" s="1">
        <f t="shared" si="17"/>
        <v>0</v>
      </c>
      <c r="AA95" s="1"/>
      <c r="AB95" s="1">
        <f t="shared" si="18"/>
        <v>0</v>
      </c>
      <c r="AC95" s="1"/>
      <c r="AD95" s="1"/>
      <c r="AE95" s="1"/>
      <c r="AF95" s="45">
        <f t="shared" si="8"/>
        <v>0</v>
      </c>
      <c r="AG95" s="1"/>
      <c r="AH95" s="45"/>
      <c r="AI95" s="1"/>
      <c r="AJ95" s="99"/>
      <c r="AK95" s="51"/>
      <c r="AL95" s="51"/>
      <c r="AM95" s="48"/>
      <c r="AN95" s="48"/>
      <c r="AO95" s="102"/>
      <c r="AP95" s="102"/>
      <c r="AQ95" s="144">
        <f t="shared" si="12"/>
        <v>0</v>
      </c>
      <c r="AR95" s="147"/>
      <c r="AS95" s="48"/>
    </row>
    <row r="96" spans="1:45" s="18" customFormat="1" ht="18" customHeight="1" thickBot="1">
      <c r="A96" s="44"/>
      <c r="B96" s="63"/>
      <c r="C96" s="134"/>
      <c r="D96" s="135"/>
      <c r="E96" s="115">
        <v>145</v>
      </c>
      <c r="F96" s="116"/>
      <c r="G96" s="116">
        <f>SUM(G11:G95)</f>
        <v>770</v>
      </c>
      <c r="H96" s="116"/>
      <c r="I96" s="116">
        <f>I11+I12+I13+I14+I15+I16+I17+I18+I19+I20+I21+I22+I23+I24+I25+I26+I27+I28+I29+I30+I31+I32+I33+I34+I35+I36+I37+I38+I39+I40+I41+I42+I43+I44+I45+I46+I47+I48+I49+I50+I51+I52+I53+I54+I55+I56+I57+I58+I59+I60+I61+I62+I63+I64+I65+I66+I67+I68+I69+I70+I71+I72+I73+I75+I76+I77+I78+I79+I80+I81+I82+I83+I84+I85+I86+I87+I88+I89+I90+I91+I92+I93+I94</f>
        <v>80</v>
      </c>
      <c r="J96" s="116"/>
      <c r="K96" s="116">
        <f>K11+K12+K13+K14+K15+K16+K17+K18+K19+K20+K21+K22+K23+K24+K25+K26+K27+K28+K29+K30+K31+K32+K33+K34+K35+K36+K37+K38+K39+K40+K41+K42+K43+K44+K45+K46+K47+K48+K49+K50+K51+K52+K53+K54+K55+K56+K57+K58+K59+K60+K61+K62+K63+K64+K65+K66+K67+K68+K69+K70+K71+K72+K73+K75+K76+K77+K78+K79+K80+K81+K82+K83+K84+K85+K86+K87+K88+K89+K90+K91+K92+K93+K94</f>
        <v>14</v>
      </c>
      <c r="L96" s="116"/>
      <c r="M96" s="116">
        <f>M11+M12+M13+M14+M15+M16+M17+M18+M19+M20+M21+M22+M23+M24+M25+M26+M27+M28+M29+M30+M31+M32+M33+M34+M35+M36+M37+M38+M39+M40+M41+M42+M43+M44+M45+M46+M47+M48+M49+M50+M51+M52+M53+M54+M55+M56+M57+M58+M59+M60+M61+M62+M63+M64+M65+M66+M67+M68+M69+M70+M71+M72+M73+M75+M76+M77+M78+M79+M80+M81+M82+M83+M84+M85+M86+M87+M88+M89+M90+M91+M92+M93+M94</f>
        <v>400</v>
      </c>
      <c r="N96" s="116"/>
      <c r="O96" s="116">
        <f>O11+O12+O13+O14+O15+O16+O17+O18+O19+O20+O21+O22+O23+O24+O25+O26+O27+O28+O29+O30+O31+O32+O33+O34+O35+O36+O37+O38+O39+O40+O41+O42+O43+O44+O45+O46+O47+O48+O49+O50+O51+O52+O53+O54+O55+O56+O57+O58+O59+O60+O61+O62+O63+O64+O65+O66+O67+O68+O69+O70+O71+O72+O73+O75+O76+O77+O78+O79+O80+O81+O82+O83+O84+O85+O86+O87+O88+O89+O90+O91+O92+O93+O94</f>
        <v>0</v>
      </c>
      <c r="P96" s="116"/>
      <c r="Q96" s="116">
        <v>20</v>
      </c>
      <c r="R96" s="116"/>
      <c r="S96" s="116">
        <f>S11+S12+S13+S14+S15+S16+S17+S18+S19+S20+S21+S22+S23+S24+S25+S26+S27+S28+S29+S30+S31+S32+S33+S34+S35+S36+S37+S38+S39+S40+S41+S42+S43+S44+S45+S46+S47+S48+S49+S50+S51+S52+S53+S54+S55+S56+S57+S58+S59+S60+S61+S62+S63+S64+S65+S66+S67+S68+S69+S70+S71+S72+S73+S75+S76+S77+S78+S79+S80+S81+S82+S83+S84+S85+S86+S87+S88+S89+S90+S91+S92+S93+S94</f>
        <v>0</v>
      </c>
      <c r="T96" s="116"/>
      <c r="U96" s="116">
        <f>U11+U12+U13+U14+U15+U16+U17+U18+U19+U20+U21+U22+U23+U24+U25+U26+U27+U28+U29+U30+U31+U32+U33+U34+U35+U36+U37+U38+U39+U40+U41+U42+U43+U44+U45+U46+U47+U48+U49+U50+U51+U52+U53+U54+U55+U56+U57+U58+U59+U60+U61+U62+U63+U64+U65+U66+U67+U68+U69+U70+U71+U72+U73+U75+U76+U77+U78+U79+U80+U81+U82+U83+U84+U85+U86+U87+U88+U89+U90+U91+U92+U93+U94</f>
        <v>0</v>
      </c>
      <c r="V96" s="116"/>
      <c r="W96" s="116">
        <f>W11+W12+W13+W14+W15+W16+W17+W18+W19+W20+W21+W22+W23+W24+W25+W26+W27+W28+W29+W30+W31+W32+W33+W34+W35+W36+W37+W38+W39+W40+W41+W42+W43+W44+W45+W46+W47+W48+W49+W50+W51+W52+W53+W54+W55+W56+W57+W58+W59+W60+W61+W62+W63+W64+W65+W66+W67+W68+W69+W70+W71+W72+W73+W75+W76+W77+W78+W79+W80+W81+W82+W83+W84+W85+W86+W87+W88+W89+W90+W91+W92+W93+W94</f>
        <v>0</v>
      </c>
      <c r="X96" s="117"/>
      <c r="Y96" s="115">
        <f>Y11+Y12+Y13+Y14+Y15+Y16+Y17+Y18+Y19+Y20+Y21+Y22+Y23+Y24+Y25+Y26+Y27+Y28+Y29+Y30+Y31+Y32+Y33+Y34+Y35+Y36+Y37+Y38+Y39+Y40+Y41+Y42+Y43+Y44+Y45+Y46+Y47+Y48+Y49+Y50+Y51+Y52+Y53+Y54+Y55+Y56+Y57+Y58+Y59+Y60+Y61+Y62+Y63+Y64+Y65+Y66+Y67+Y68+Y69+Y70+Y71+Y72+Y73+Y75+Y76+Y77+Y78+Y79+Y80+Y81+Y82+Y83+Y84+Y85+Y86+Y87+Y88+Y89+Y90+Y91+Y92+Y93+Y94</f>
        <v>326</v>
      </c>
      <c r="Z96" s="116"/>
      <c r="AA96" s="116">
        <f>AA11+AA12+AA13+AA14+AA15+AA16+AA17+AA18+AA19+AA20+AA21+AA22+AA23+AA24+AA25+AA26+AA27+AA28+AA29+AA30+AA31+AA32+AA33+AA34+AA35+AA36+AA37+AA38+AA39+AA40+AA41+AA42+AA43+AA44+AA45+AA46+AA47+AA48+AA49+AA50+AA51+AA52+AA53+AA54+AA55+AA56+AA57+AA58+AA59+AA60+AA61+AA62+AA63+AA64+AA65+AA66+AA67+AA68+AA69+AA70+AA71+AA72+AA73+AA75+AA76+AA77+AA78+AA79+AA80+AA81+AA82+AA83+AA84+AA85+AA86+AA87+AA88+AA89+AA90+AA91+AA92+AA93+AA94</f>
        <v>260</v>
      </c>
      <c r="AB96" s="116"/>
      <c r="AC96" s="116">
        <v>8</v>
      </c>
      <c r="AD96" s="116"/>
      <c r="AE96" s="116">
        <f>AE11+AE12+AE13+AE14+AE15+AE16+AE17+AE18+AE19+AE20+AE21+AE22+AE23+AE24+AE25+AE26+AE27+AE28+AE29+AE30+AE31+AE32+AE33+AE34+AE35+AE36+AE37+AE38+AE39+AE40+AE41+AE42+AE43+AE44+AE45+AE46+AE47+AE48+AE49+AE50+AE51+AE52+AE53+AE54+AE55+AE56+AE57+AE58+AE59+AE60+AE61+AE62+AE63+AE64+AE65+AE66+AE67+AE68+AE69+AE70+AE71+AE72+AE73+AE75+AE76+AE77+AE78+AE79+AE80+AE81+AE82+AE83+AE84+AE85+AE86+AE87+AE88+AE89+AE90+AE91+AE92+AE93+AE94</f>
        <v>60</v>
      </c>
      <c r="AF96" s="116"/>
      <c r="AG96" s="116">
        <f>AG11+AG12+AG13+AG14+AG15+AG16+AG17+AG18+AG19+AG20+AG21+AG22+AG23+AG24+AG25+AG26+AG27+AG28+AG29+AG30+AG31+AG32+AG33+AG34+AG35+AG36+AG37+AG38+AG39+AG40+AG41+AG42+AG43+AG44+AG45+AG46+AG47+AG48+AG49+AG50+AG51+AG52+AG53+AG54+AG55+AG56+AG57+AG58+AG59+AG60+AG61+AG62+AG63+AG64+AG65+AG66+AG67+AG68+AG69+AG70+AG71+AG72+AG73+AG75+AG76+AG77+AG78+AG79+AG80+AG81+AG82+AG83+AG84+AG85+AG86+AG87+AG88+AG89+AG90+AG91+AG92+AG93+AG94</f>
        <v>0</v>
      </c>
      <c r="AH96" s="116"/>
      <c r="AI96" s="116">
        <f>AI11+AI12+AI13+AI14+AI15+AI16+AI17+AI18+AI19+AI20+AI21+AI22+AI23+AI24+AI25+AI26+AI27+AI28+AI29+AI30+AI31+AI32+AI33+AI34+AI35+AI36+AI37+AI38+AI39+AI40+AI41+AI42+AI43+AI44+AI45+AI46+AI47+AI48+AI49+AI50+AI51+AI52+AI53+AI54+AI55+AI56+AI57+AI58+AI59+AI60+AI61+AI62+AI63+AI64+AI65+AI66+AI67+AI68+AI69+AI70+AI71+AI72+AI73+AI75+AI76+AI77+AI78+AI79+AI80+AI81+AI82+AI83+AI84+AI85+AI86+AI87+AI88+AI89+AI90+AI91+AI92+AI93+AI94</f>
        <v>1</v>
      </c>
      <c r="AJ96" s="117"/>
      <c r="AK96" s="136">
        <f>AK11+AK12+AK13+AK14+AK15+AK16+AK17+AK18+AK19+AK20+AK21+AK22+AK23+AK24+AK25+AK26+AK27+AK28+AK29+AK30+AK31+AK32+AK33+AK34+AK35+AK36+AK37+AK38+AK39+AK40+AK41+AK42+AK43+AK44+AK45+AK46+AK47+AK48+AK49+AK50+AK51+AK52+AK53+AK54+AK55+AK56+AK57+AK58+AK59+AK60+AK61+AK62+AK63+AK64+AK65+AK66+AK67+AK68+AK69+AK70+AK71+AK72+AK73+AK75+AK76+AK77+AK78+AK79+AK80+AK81+AK82+AK83+AK84+AK85+AK86+AK87+AK88+AK89+AK90+AK91+AK92+AK93+AK94</f>
        <v>0</v>
      </c>
      <c r="AL96" s="116"/>
      <c r="AM96" s="116">
        <f>AM11+AM12+AM13+AM14+AM15+AM16+AM17+AM18+AM19+AM20+AM21+AM22+AM23+AM24+AM25+AM26+AM27+AM28+AM29+AM30+AM31+AM32+AM33+AM34+AM35+AM36+AM37+AM38+AM39+AM40+AM41+AM42+AM43+AM44+AM45+AM46+AM47+AM48+AM49+AM50+AM51+AM52+AM53+AM54+AM55+AM56+AM57+AM58+AM59+AM60+AM61+AM62+AM63+AM64+AM65+AM66+AM67+AM68+AM69+AM70+AM71+AM72+AM73+AM75+AM76+AM77+AM78+AM79+AM80+AM81+AM82+AM83+AM84+AM85+AM86+AM87+AM88+AM89+AM90+AM91+AM92+AM93+AM94</f>
        <v>0</v>
      </c>
      <c r="AN96" s="116"/>
      <c r="AO96" s="116">
        <f>AO11+AO12+AO13+AO14+AO15+AO16+AO17+AO18+AO19+AO20+AO21+AO22+AO23+AO24+AO25+AO26+AO27+AO28+AO29+AO30+AO31+AO32+AO33+AO34+AO35+AO36+AO37+AO38+AO39+AO40+AO41+AO42+AO43+AO44+AO45+AO46+AO47+AO48+AO49+AO50+AO51+AO52+AO53+AO54+AO55+AO56+AO57+AO58+AO59+AO60+AO61+AO62+AO63+AO64+AO65+AO66+AO67+AO68+AO69+AO70+AO71+AO72+AO73+AO75+AO76+AO77+AO78+AO79+AO80+AO81+AO82+AO83+AO84+AO85+AO86+AO87+AO88+AO89+AO90+AO91+AO92+AO93+AO94</f>
        <v>0</v>
      </c>
      <c r="AP96" s="117"/>
      <c r="AQ96" s="20">
        <f>SUM(AQ11:AQ95)</f>
        <v>1117.2873000000002</v>
      </c>
      <c r="AR96" s="148">
        <f>SUM(AR11:AR95)</f>
        <v>4784.588999999999</v>
      </c>
      <c r="AS96" s="22"/>
    </row>
    <row r="97" spans="1:45" s="20" customFormat="1" ht="18" customHeight="1" thickBot="1">
      <c r="A97" s="19"/>
      <c r="B97" s="89" t="s">
        <v>23</v>
      </c>
      <c r="C97" s="109"/>
      <c r="D97" s="111" t="s">
        <v>23</v>
      </c>
      <c r="E97" s="109">
        <v>39.2</v>
      </c>
      <c r="F97" s="110"/>
      <c r="G97" s="110">
        <v>269.5</v>
      </c>
      <c r="H97" s="110"/>
      <c r="I97" s="110">
        <v>27.2</v>
      </c>
      <c r="J97" s="110"/>
      <c r="K97" s="110">
        <v>275</v>
      </c>
      <c r="L97" s="110"/>
      <c r="M97" s="110">
        <f>M96*200/1000</f>
        <v>80</v>
      </c>
      <c r="N97" s="110"/>
      <c r="O97" s="110">
        <f>O96*1200/1000</f>
        <v>0</v>
      </c>
      <c r="P97" s="110"/>
      <c r="Q97" s="110">
        <v>34</v>
      </c>
      <c r="R97" s="110"/>
      <c r="S97" s="110">
        <f>S96*1510/1000</f>
        <v>0</v>
      </c>
      <c r="T97" s="110"/>
      <c r="U97" s="110">
        <f>U96*1500/1000</f>
        <v>0</v>
      </c>
      <c r="V97" s="110"/>
      <c r="W97" s="110">
        <f>W96*780/1000</f>
        <v>0</v>
      </c>
      <c r="X97" s="111"/>
      <c r="Y97" s="112">
        <f>Y96*500/1000</f>
        <v>163</v>
      </c>
      <c r="Z97" s="112"/>
      <c r="AA97" s="110">
        <f>AA96*500/1000</f>
        <v>130</v>
      </c>
      <c r="AB97" s="110"/>
      <c r="AC97" s="110">
        <v>4.4</v>
      </c>
      <c r="AD97" s="110"/>
      <c r="AE97" s="110">
        <f>AE96*750/1000</f>
        <v>45</v>
      </c>
      <c r="AF97" s="110"/>
      <c r="AG97" s="110">
        <f>AG96*150/1000</f>
        <v>0</v>
      </c>
      <c r="AH97" s="113"/>
      <c r="AI97" s="110">
        <v>50</v>
      </c>
      <c r="AJ97" s="114"/>
      <c r="AK97" s="109">
        <f>AK96*750/1000</f>
        <v>0</v>
      </c>
      <c r="AL97" s="110"/>
      <c r="AM97" s="110">
        <v>0</v>
      </c>
      <c r="AN97" s="110"/>
      <c r="AO97" s="110">
        <f>AO96*500/1000</f>
        <v>0</v>
      </c>
      <c r="AP97" s="111"/>
      <c r="AQ97" s="145"/>
      <c r="AR97" s="149"/>
      <c r="AS97" s="40"/>
    </row>
    <row r="98" spans="1:45" s="18" customFormat="1" ht="18" customHeight="1">
      <c r="A98" s="21"/>
      <c r="B98" s="64" t="s">
        <v>24</v>
      </c>
      <c r="C98" s="137"/>
      <c r="D98" s="138" t="s">
        <v>24</v>
      </c>
      <c r="E98" s="173">
        <v>725</v>
      </c>
      <c r="F98" s="173"/>
      <c r="G98" s="174"/>
      <c r="H98" s="175"/>
      <c r="I98" s="175"/>
      <c r="J98" s="49"/>
      <c r="K98" s="176"/>
      <c r="L98" s="176"/>
      <c r="M98" s="176"/>
      <c r="N98" s="61"/>
      <c r="O98" s="49"/>
      <c r="P98" s="49"/>
      <c r="Q98" s="49"/>
      <c r="R98" s="49"/>
      <c r="S98" s="49"/>
      <c r="T98" s="49"/>
      <c r="U98" s="49"/>
      <c r="V98" s="66"/>
      <c r="W98" s="49"/>
      <c r="X98" s="49"/>
      <c r="Y98" s="131"/>
      <c r="Z98" s="131"/>
      <c r="AA98" s="49"/>
      <c r="AB98" s="49"/>
      <c r="AC98" s="49"/>
      <c r="AD98" s="49"/>
      <c r="AE98" s="49"/>
      <c r="AF98" s="49"/>
      <c r="AG98" s="49"/>
      <c r="AH98" s="66"/>
      <c r="AI98" s="49"/>
      <c r="AJ98" s="139"/>
      <c r="AK98" s="131"/>
      <c r="AL98" s="131"/>
      <c r="AM98" s="49"/>
      <c r="AN98" s="49"/>
      <c r="AO98" s="66"/>
      <c r="AP98" s="66"/>
      <c r="AQ98" s="137"/>
      <c r="AR98" s="137"/>
      <c r="AS98" s="22"/>
    </row>
    <row r="99" spans="1:45" s="18" customFormat="1" ht="18" customHeight="1">
      <c r="A99" s="21"/>
      <c r="B99" s="23" t="s">
        <v>25</v>
      </c>
      <c r="C99" s="21"/>
      <c r="D99" s="23" t="s">
        <v>25</v>
      </c>
      <c r="E99" s="168">
        <v>392</v>
      </c>
      <c r="F99" s="169"/>
      <c r="G99" s="170"/>
      <c r="H99" s="171"/>
      <c r="I99" s="171"/>
      <c r="J99" s="22"/>
      <c r="K99" s="172"/>
      <c r="L99" s="172"/>
      <c r="M99" s="172"/>
      <c r="N99" s="40"/>
      <c r="O99" s="22"/>
      <c r="P99" s="22"/>
      <c r="Q99" s="22"/>
      <c r="R99" s="22"/>
      <c r="S99" s="22"/>
      <c r="T99" s="46"/>
      <c r="U99" s="46"/>
      <c r="V99" s="46"/>
      <c r="W99" s="22"/>
      <c r="X99" s="22"/>
      <c r="Y99" s="52"/>
      <c r="Z99" s="52"/>
      <c r="AA99" s="22"/>
      <c r="AB99" s="22"/>
      <c r="AC99" s="22"/>
      <c r="AD99" s="22"/>
      <c r="AE99" s="22"/>
      <c r="AF99" s="22"/>
      <c r="AG99" s="22"/>
      <c r="AH99" s="46"/>
      <c r="AI99" s="22"/>
      <c r="AJ99" s="100"/>
      <c r="AK99" s="52"/>
      <c r="AL99" s="52"/>
      <c r="AM99" s="22"/>
      <c r="AN99" s="22"/>
      <c r="AO99" s="46"/>
      <c r="AP99" s="46"/>
      <c r="AQ99" s="21"/>
      <c r="AR99" s="21"/>
      <c r="AS99" s="22"/>
    </row>
    <row r="100" spans="1:45" s="18" customFormat="1" ht="18" customHeight="1">
      <c r="A100" s="21"/>
      <c r="B100" s="23" t="s">
        <v>123</v>
      </c>
      <c r="C100" s="21"/>
      <c r="D100" s="23" t="s">
        <v>123</v>
      </c>
      <c r="E100" s="166">
        <f>AK97+AM97+AO97</f>
        <v>0</v>
      </c>
      <c r="F100" s="167"/>
      <c r="G100" s="167"/>
      <c r="H100" s="167"/>
      <c r="I100" s="167"/>
      <c r="J100" s="22"/>
      <c r="K100" s="40"/>
      <c r="L100" s="40"/>
      <c r="M100" s="40"/>
      <c r="N100" s="40"/>
      <c r="O100" s="22"/>
      <c r="P100" s="22"/>
      <c r="Q100" s="22"/>
      <c r="R100" s="22"/>
      <c r="S100" s="22"/>
      <c r="T100" s="46"/>
      <c r="U100" s="46"/>
      <c r="V100" s="46"/>
      <c r="W100" s="22"/>
      <c r="X100" s="22"/>
      <c r="Y100" s="52"/>
      <c r="Z100" s="52"/>
      <c r="AA100" s="22"/>
      <c r="AB100" s="22"/>
      <c r="AC100" s="22"/>
      <c r="AD100" s="22"/>
      <c r="AE100" s="22"/>
      <c r="AF100" s="22"/>
      <c r="AG100" s="22"/>
      <c r="AH100" s="46"/>
      <c r="AI100" s="22"/>
      <c r="AJ100" s="100"/>
      <c r="AK100" s="52"/>
      <c r="AL100" s="52"/>
      <c r="AM100" s="52"/>
      <c r="AN100" s="52"/>
      <c r="AO100" s="46"/>
      <c r="AP100" s="46"/>
      <c r="AQ100" s="21"/>
      <c r="AR100" s="21"/>
      <c r="AS100" s="22"/>
    </row>
    <row r="101" spans="1:45" s="18" customFormat="1" ht="18" customHeight="1">
      <c r="A101" s="21"/>
      <c r="B101" s="24" t="s">
        <v>30</v>
      </c>
      <c r="C101" s="21"/>
      <c r="D101" s="24" t="s">
        <v>30</v>
      </c>
      <c r="E101" s="168">
        <v>90</v>
      </c>
      <c r="F101" s="169"/>
      <c r="G101" s="170"/>
      <c r="H101" s="171"/>
      <c r="I101" s="171"/>
      <c r="J101" s="22"/>
      <c r="K101" s="172"/>
      <c r="L101" s="172"/>
      <c r="M101" s="172"/>
      <c r="N101" s="40"/>
      <c r="O101" s="22"/>
      <c r="P101" s="22"/>
      <c r="Q101" s="22"/>
      <c r="R101" s="22"/>
      <c r="S101" s="22"/>
      <c r="T101" s="22"/>
      <c r="U101" s="22"/>
      <c r="V101" s="46"/>
      <c r="W101" s="22"/>
      <c r="X101" s="22"/>
      <c r="Y101" s="52"/>
      <c r="Z101" s="52"/>
      <c r="AA101" s="22"/>
      <c r="AB101" s="22"/>
      <c r="AC101" s="22"/>
      <c r="AD101" s="22"/>
      <c r="AE101" s="22"/>
      <c r="AF101" s="22"/>
      <c r="AG101" s="22"/>
      <c r="AH101" s="46"/>
      <c r="AI101" s="22"/>
      <c r="AJ101" s="100"/>
      <c r="AK101" s="52"/>
      <c r="AL101" s="52"/>
      <c r="AM101" s="22"/>
      <c r="AN101" s="22"/>
      <c r="AO101" s="46"/>
      <c r="AP101" s="46"/>
      <c r="AQ101" s="21"/>
      <c r="AR101" s="21"/>
      <c r="AS101" s="22"/>
    </row>
    <row r="102" spans="1:45" s="18" customFormat="1" ht="18" customHeight="1">
      <c r="A102" s="21"/>
      <c r="B102" s="25"/>
      <c r="C102" s="21"/>
      <c r="D102" s="25"/>
      <c r="E102" s="168"/>
      <c r="F102" s="169"/>
      <c r="G102" s="170"/>
      <c r="H102" s="171"/>
      <c r="I102" s="171"/>
      <c r="J102" s="22"/>
      <c r="K102" s="172"/>
      <c r="L102" s="172"/>
      <c r="M102" s="172"/>
      <c r="N102" s="40"/>
      <c r="O102" s="22"/>
      <c r="P102" s="22"/>
      <c r="Q102" s="22"/>
      <c r="R102" s="22"/>
      <c r="S102" s="22"/>
      <c r="T102" s="22"/>
      <c r="U102" s="22"/>
      <c r="V102" s="46"/>
      <c r="W102" s="22"/>
      <c r="X102" s="22"/>
      <c r="Y102" s="52"/>
      <c r="Z102" s="52"/>
      <c r="AA102" s="22"/>
      <c r="AB102" s="22"/>
      <c r="AC102" s="22"/>
      <c r="AD102" s="22"/>
      <c r="AE102" s="22"/>
      <c r="AF102" s="22"/>
      <c r="AG102" s="22"/>
      <c r="AH102" s="46"/>
      <c r="AI102" s="22"/>
      <c r="AJ102" s="100"/>
      <c r="AK102" s="52"/>
      <c r="AL102" s="52"/>
      <c r="AM102" s="22"/>
      <c r="AN102" s="22"/>
      <c r="AO102" s="46"/>
      <c r="AP102" s="46"/>
      <c r="AQ102" s="21"/>
      <c r="AR102" s="21"/>
      <c r="AS102" s="22"/>
    </row>
    <row r="103" spans="1:45" s="18" customFormat="1" ht="18" customHeight="1" thickBot="1">
      <c r="A103" s="26"/>
      <c r="B103" s="27" t="s">
        <v>26</v>
      </c>
      <c r="C103" s="26"/>
      <c r="D103" s="27" t="s">
        <v>26</v>
      </c>
      <c r="E103" s="161">
        <v>1207</v>
      </c>
      <c r="F103" s="162"/>
      <c r="G103" s="163"/>
      <c r="H103" s="164"/>
      <c r="I103" s="164"/>
      <c r="J103" s="67"/>
      <c r="K103" s="165"/>
      <c r="L103" s="165"/>
      <c r="M103" s="165"/>
      <c r="N103" s="68"/>
      <c r="O103" s="28"/>
      <c r="P103" s="28"/>
      <c r="Q103" s="28"/>
      <c r="R103" s="28"/>
      <c r="S103" s="28"/>
      <c r="T103" s="28"/>
      <c r="U103" s="28"/>
      <c r="V103" s="73"/>
      <c r="W103" s="22"/>
      <c r="X103" s="22"/>
      <c r="Y103" s="65"/>
      <c r="Z103" s="65"/>
      <c r="AA103" s="28"/>
      <c r="AB103" s="28"/>
      <c r="AC103" s="28"/>
      <c r="AD103" s="28"/>
      <c r="AE103" s="28"/>
      <c r="AF103" s="28"/>
      <c r="AG103" s="28"/>
      <c r="AH103" s="73"/>
      <c r="AI103" s="59"/>
      <c r="AJ103" s="59"/>
      <c r="AK103" s="65"/>
      <c r="AL103" s="65"/>
      <c r="AM103" s="28"/>
      <c r="AN103" s="28"/>
      <c r="AO103" s="73"/>
      <c r="AP103" s="46"/>
      <c r="AQ103" s="26"/>
      <c r="AR103" s="26"/>
      <c r="AS103" s="22"/>
    </row>
    <row r="104" spans="1:36" s="9" customFormat="1" ht="18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</row>
    <row r="105" spans="1:36" s="9" customFormat="1" ht="18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</row>
    <row r="106" spans="1:36" s="9" customFormat="1" ht="18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</row>
    <row r="107" spans="1:36" s="9" customFormat="1" ht="18" customHeight="1">
      <c r="A107" s="10"/>
      <c r="B107" s="55" t="s">
        <v>119</v>
      </c>
      <c r="C107" s="10"/>
      <c r="D107" s="55" t="s">
        <v>119</v>
      </c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 t="s">
        <v>120</v>
      </c>
      <c r="Z107" s="55"/>
      <c r="AA107" s="55"/>
      <c r="AB107" s="55"/>
      <c r="AC107" s="10"/>
      <c r="AD107" s="10"/>
      <c r="AE107" s="10"/>
      <c r="AF107" s="10"/>
      <c r="AG107" s="10"/>
      <c r="AH107" s="10"/>
      <c r="AI107" s="10"/>
      <c r="AJ107" s="10"/>
    </row>
    <row r="108" spans="1:36" s="9" customFormat="1" ht="18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 spans="1:36" s="9" customFormat="1" ht="18" customHeight="1">
      <c r="A109" s="55"/>
      <c r="B109" s="55"/>
      <c r="C109" s="55"/>
      <c r="D109" s="55" t="s">
        <v>135</v>
      </c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 t="s">
        <v>136</v>
      </c>
      <c r="Z109" s="55"/>
      <c r="AA109" s="55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 spans="1:36" s="9" customFormat="1" ht="18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 spans="1:36" s="9" customFormat="1" ht="18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 spans="1:36" s="9" customFormat="1" ht="18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</row>
    <row r="113" spans="1:36" s="9" customFormat="1" ht="18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</row>
    <row r="114" spans="1:36" s="9" customFormat="1" ht="18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5" spans="1:36" s="9" customFormat="1" ht="18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</row>
    <row r="116" spans="1:36" s="9" customFormat="1" ht="18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</row>
    <row r="117" spans="1:36" s="9" customFormat="1" ht="18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</row>
    <row r="118" spans="1:36" s="9" customFormat="1" ht="18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 spans="1:36" s="9" customFormat="1" ht="18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</row>
    <row r="120" spans="1:36" s="9" customFormat="1" ht="18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 spans="1:36" s="9" customFormat="1" ht="18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 spans="1:36" s="9" customFormat="1" ht="18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 spans="1:36" s="9" customFormat="1" ht="18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  <row r="124" spans="1:36" s="9" customFormat="1" ht="18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</row>
    <row r="125" spans="1:36" s="9" customFormat="1" ht="18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 spans="1:36" s="9" customFormat="1" ht="18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 spans="1:36" s="9" customFormat="1" ht="18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 spans="1:36" s="9" customFormat="1" ht="18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 spans="1:36" s="9" customFormat="1" ht="18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</row>
    <row r="130" spans="1:36" s="9" customFormat="1" ht="18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</row>
    <row r="131" spans="1:36" s="9" customFormat="1" ht="18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 spans="1:36" s="9" customFormat="1" ht="18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</row>
    <row r="133" spans="1:36" s="9" customFormat="1" ht="18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 spans="1:36" s="9" customFormat="1" ht="18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  <row r="135" spans="1:36" s="9" customFormat="1" ht="18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 spans="1:36" s="9" customFormat="1" ht="18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1:36" s="9" customFormat="1" ht="18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 spans="1:36" s="9" customFormat="1" ht="18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 spans="1:36" s="9" customFormat="1" ht="18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</row>
    <row r="140" spans="1:36" s="9" customFormat="1" ht="18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</row>
    <row r="141" spans="1:36" s="9" customFormat="1" ht="18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</row>
    <row r="142" spans="1:36" s="9" customFormat="1" ht="18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</row>
    <row r="143" spans="1:36" s="9" customFormat="1" ht="18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</row>
    <row r="144" spans="1:36" s="9" customFormat="1" ht="18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 spans="1:36" s="9" customFormat="1" ht="18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 spans="1:36" s="9" customFormat="1" ht="18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 spans="1:36" s="9" customFormat="1" ht="18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 spans="1:36" s="9" customFormat="1" ht="18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 spans="1:36" s="9" customFormat="1" ht="18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</row>
    <row r="150" spans="1:36" s="9" customFormat="1" ht="18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</row>
    <row r="151" spans="1:36" s="9" customFormat="1" ht="18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</row>
    <row r="152" spans="1:36" s="9" customFormat="1" ht="18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</row>
    <row r="153" spans="1:36" s="9" customFormat="1" ht="18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 spans="1:36" s="9" customFormat="1" ht="18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  <row r="155" spans="1:36" s="9" customFormat="1" ht="18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 spans="1:36" s="9" customFormat="1" ht="18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 spans="1:36" s="9" customFormat="1" ht="18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 spans="1:36" s="9" customFormat="1" ht="18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 spans="1:36" s="9" customFormat="1" ht="18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</row>
    <row r="160" spans="1:36" s="9" customFormat="1" ht="18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  <row r="161" spans="1:36" s="9" customFormat="1" ht="18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74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</row>
    <row r="162" spans="1:36" s="9" customFormat="1" ht="18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74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</row>
    <row r="163" spans="1:36" s="9" customFormat="1" ht="18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74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</row>
    <row r="164" spans="1:36" s="9" customFormat="1" ht="18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74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</row>
    <row r="165" spans="1:36" s="9" customFormat="1" ht="18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74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</row>
    <row r="166" s="9" customFormat="1" ht="18" customHeight="1">
      <c r="X166" s="79"/>
    </row>
    <row r="167" s="9" customFormat="1" ht="18" customHeight="1">
      <c r="X167" s="79"/>
    </row>
    <row r="168" s="9" customFormat="1" ht="18" customHeight="1">
      <c r="X168" s="79"/>
    </row>
    <row r="169" s="9" customFormat="1" ht="18" customHeight="1">
      <c r="X169" s="79"/>
    </row>
    <row r="170" s="9" customFormat="1" ht="18" customHeight="1">
      <c r="X170" s="79"/>
    </row>
    <row r="171" s="9" customFormat="1" ht="18" customHeight="1">
      <c r="X171" s="79"/>
    </row>
    <row r="172" s="9" customFormat="1" ht="18" customHeight="1">
      <c r="X172" s="79"/>
    </row>
    <row r="173" s="9" customFormat="1" ht="18" customHeight="1">
      <c r="X173" s="79"/>
    </row>
    <row r="174" s="9" customFormat="1" ht="18" customHeight="1">
      <c r="X174" s="79"/>
    </row>
    <row r="175" s="9" customFormat="1" ht="18" customHeight="1">
      <c r="X175" s="79"/>
    </row>
    <row r="176" s="9" customFormat="1" ht="18" customHeight="1">
      <c r="X176" s="79"/>
    </row>
    <row r="177" s="9" customFormat="1" ht="18" customHeight="1">
      <c r="X177" s="79"/>
    </row>
    <row r="178" s="9" customFormat="1" ht="18" customHeight="1">
      <c r="X178" s="79"/>
    </row>
    <row r="179" s="9" customFormat="1" ht="18" customHeight="1">
      <c r="X179" s="79"/>
    </row>
    <row r="180" s="9" customFormat="1" ht="18" customHeight="1">
      <c r="X180" s="79"/>
    </row>
    <row r="181" s="9" customFormat="1" ht="18" customHeight="1">
      <c r="X181" s="79"/>
    </row>
    <row r="182" s="9" customFormat="1" ht="18" customHeight="1">
      <c r="X182" s="79"/>
    </row>
    <row r="183" s="9" customFormat="1" ht="18" customHeight="1">
      <c r="X183" s="79"/>
    </row>
    <row r="184" s="9" customFormat="1" ht="18" customHeight="1">
      <c r="X184" s="79"/>
    </row>
    <row r="185" s="9" customFormat="1" ht="18" customHeight="1">
      <c r="X185" s="79"/>
    </row>
    <row r="186" s="9" customFormat="1" ht="18" customHeight="1">
      <c r="X186" s="79"/>
    </row>
    <row r="187" s="9" customFormat="1" ht="18" customHeight="1">
      <c r="X187" s="79"/>
    </row>
    <row r="188" s="9" customFormat="1" ht="18" customHeight="1">
      <c r="X188" s="79"/>
    </row>
    <row r="189" s="9" customFormat="1" ht="18" customHeight="1">
      <c r="X189" s="79"/>
    </row>
    <row r="190" s="9" customFormat="1" ht="18" customHeight="1">
      <c r="X190" s="79"/>
    </row>
    <row r="191" s="9" customFormat="1" ht="18" customHeight="1">
      <c r="X191" s="79"/>
    </row>
    <row r="192" s="9" customFormat="1" ht="18" customHeight="1">
      <c r="X192" s="79"/>
    </row>
    <row r="193" s="9" customFormat="1" ht="18" customHeight="1">
      <c r="X193" s="79"/>
    </row>
    <row r="194" s="30" customFormat="1" ht="18" customHeight="1">
      <c r="X194" s="80"/>
    </row>
    <row r="195" s="29" customFormat="1" ht="18" customHeight="1">
      <c r="X195" s="81"/>
    </row>
    <row r="196" s="29" customFormat="1" ht="18" customHeight="1">
      <c r="X196" s="81"/>
    </row>
    <row r="197" s="9" customFormat="1" ht="18" customHeight="1">
      <c r="X197" s="79"/>
    </row>
    <row r="198" s="9" customFormat="1" ht="18" customHeight="1">
      <c r="X198" s="79"/>
    </row>
    <row r="199" s="9" customFormat="1" ht="18" customHeight="1">
      <c r="X199" s="79"/>
    </row>
    <row r="200" s="9" customFormat="1" ht="18" customHeight="1">
      <c r="X200" s="79"/>
    </row>
    <row r="201" s="9" customFormat="1" ht="18" customHeight="1">
      <c r="X201" s="79"/>
    </row>
    <row r="202" s="9" customFormat="1" ht="18" customHeight="1">
      <c r="X202" s="79"/>
    </row>
    <row r="203" s="9" customFormat="1" ht="18" customHeight="1">
      <c r="X203" s="79"/>
    </row>
    <row r="204" s="9" customFormat="1" ht="18" customHeight="1">
      <c r="X204" s="79"/>
    </row>
    <row r="205" s="9" customFormat="1" ht="18" customHeight="1">
      <c r="X205" s="79"/>
    </row>
    <row r="206" s="9" customFormat="1" ht="18" customHeight="1">
      <c r="X206" s="79"/>
    </row>
    <row r="207" s="9" customFormat="1" ht="18" customHeight="1">
      <c r="X207" s="79"/>
    </row>
    <row r="208" s="9" customFormat="1" ht="18" customHeight="1">
      <c r="X208" s="79"/>
    </row>
    <row r="209" s="9" customFormat="1" ht="18" customHeight="1">
      <c r="X209" s="79"/>
    </row>
    <row r="210" s="9" customFormat="1" ht="18" customHeight="1">
      <c r="X210" s="79"/>
    </row>
    <row r="211" s="9" customFormat="1" ht="18" customHeight="1">
      <c r="X211" s="79"/>
    </row>
    <row r="212" s="9" customFormat="1" ht="18" customHeight="1">
      <c r="X212" s="79"/>
    </row>
    <row r="213" s="9" customFormat="1" ht="18" customHeight="1">
      <c r="X213" s="79"/>
    </row>
    <row r="214" s="9" customFormat="1" ht="18" customHeight="1">
      <c r="X214" s="79"/>
    </row>
    <row r="215" s="9" customFormat="1" ht="18" customHeight="1">
      <c r="X215" s="79"/>
    </row>
    <row r="216" s="9" customFormat="1" ht="18" customHeight="1">
      <c r="X216" s="79"/>
    </row>
    <row r="217" s="9" customFormat="1" ht="18" customHeight="1">
      <c r="X217" s="79"/>
    </row>
    <row r="218" s="9" customFormat="1" ht="18" customHeight="1">
      <c r="X218" s="79"/>
    </row>
    <row r="219" s="9" customFormat="1" ht="18" customHeight="1">
      <c r="X219" s="79"/>
    </row>
    <row r="220" spans="1:36" s="9" customFormat="1" ht="18" customHeight="1">
      <c r="A220" s="29"/>
      <c r="B220" s="31"/>
      <c r="C220" s="31"/>
      <c r="D220" s="3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74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s="9" customFormat="1" ht="18" customHeight="1">
      <c r="A221" s="29"/>
      <c r="B221" s="31"/>
      <c r="C221" s="31"/>
      <c r="D221" s="3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74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s="9" customFormat="1" ht="18" customHeight="1">
      <c r="A222" s="29"/>
      <c r="B222" s="31"/>
      <c r="C222" s="31"/>
      <c r="D222" s="3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74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s="9" customFormat="1" ht="18" customHeight="1">
      <c r="A223" s="29"/>
      <c r="B223" s="31"/>
      <c r="C223" s="31"/>
      <c r="D223" s="3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74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s="9" customFormat="1" ht="18" customHeight="1">
      <c r="A224" s="29"/>
      <c r="B224" s="31"/>
      <c r="C224" s="31"/>
      <c r="D224" s="3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74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s="9" customFormat="1" ht="18" customHeight="1">
      <c r="A225" s="29"/>
      <c r="B225" s="31"/>
      <c r="C225" s="31"/>
      <c r="D225" s="3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74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s="9" customFormat="1" ht="18" customHeight="1">
      <c r="A226" s="29"/>
      <c r="B226" s="31"/>
      <c r="C226" s="31"/>
      <c r="D226" s="3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74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2:36" s="29" customFormat="1" ht="18" customHeight="1">
      <c r="B227" s="31"/>
      <c r="C227" s="31"/>
      <c r="D227" s="3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74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2:36" s="29" customFormat="1" ht="18" customHeight="1">
      <c r="B228" s="31"/>
      <c r="C228" s="31"/>
      <c r="D228" s="3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74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2:36" s="29" customFormat="1" ht="18" customHeight="1">
      <c r="B229" s="31"/>
      <c r="C229" s="31"/>
      <c r="D229" s="3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74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2:36" s="29" customFormat="1" ht="18" customHeight="1">
      <c r="B230" s="31"/>
      <c r="C230" s="31"/>
      <c r="D230" s="3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74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2:36" s="29" customFormat="1" ht="18" customHeight="1">
      <c r="B231" s="31"/>
      <c r="C231" s="31"/>
      <c r="D231" s="3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74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2:36" s="29" customFormat="1" ht="18" customHeight="1">
      <c r="B232" s="31"/>
      <c r="C232" s="31"/>
      <c r="D232" s="3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74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2:36" s="29" customFormat="1" ht="18" customHeight="1">
      <c r="B233" s="31"/>
      <c r="C233" s="31"/>
      <c r="D233" s="3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74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2:36" s="29" customFormat="1" ht="18" customHeight="1">
      <c r="B234" s="31"/>
      <c r="C234" s="31"/>
      <c r="D234" s="3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74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2:36" s="29" customFormat="1" ht="18" customHeight="1">
      <c r="B235" s="31"/>
      <c r="C235" s="31"/>
      <c r="D235" s="3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74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2:36" s="29" customFormat="1" ht="18" customHeight="1">
      <c r="B236" s="31"/>
      <c r="C236" s="31"/>
      <c r="D236" s="3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74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2:24" s="29" customFormat="1" ht="18" customHeight="1">
      <c r="B237" s="31"/>
      <c r="C237" s="31"/>
      <c r="D237" s="31"/>
      <c r="X237" s="81"/>
    </row>
    <row r="238" spans="2:24" s="29" customFormat="1" ht="18" customHeight="1">
      <c r="B238" s="31"/>
      <c r="C238" s="31"/>
      <c r="D238" s="31"/>
      <c r="X238" s="81"/>
    </row>
    <row r="239" spans="2:24" s="29" customFormat="1" ht="18" customHeight="1">
      <c r="B239" s="31"/>
      <c r="C239" s="31"/>
      <c r="D239" s="31"/>
      <c r="X239" s="81"/>
    </row>
    <row r="240" spans="2:24" s="29" customFormat="1" ht="18" customHeight="1">
      <c r="B240" s="31"/>
      <c r="C240" s="31"/>
      <c r="D240" s="31"/>
      <c r="X240" s="81"/>
    </row>
    <row r="241" spans="2:24" s="29" customFormat="1" ht="18" customHeight="1">
      <c r="B241" s="31"/>
      <c r="C241" s="31"/>
      <c r="D241" s="31"/>
      <c r="X241" s="81"/>
    </row>
    <row r="242" spans="2:24" s="29" customFormat="1" ht="18" customHeight="1">
      <c r="B242" s="31"/>
      <c r="C242" s="31"/>
      <c r="D242" s="31"/>
      <c r="X242" s="81"/>
    </row>
    <row r="243" spans="2:24" s="29" customFormat="1" ht="18" customHeight="1">
      <c r="B243" s="31"/>
      <c r="C243" s="31"/>
      <c r="D243" s="31"/>
      <c r="X243" s="81"/>
    </row>
    <row r="244" spans="2:24" s="29" customFormat="1" ht="18" customHeight="1">
      <c r="B244" s="31"/>
      <c r="C244" s="31"/>
      <c r="D244" s="31"/>
      <c r="X244" s="81"/>
    </row>
    <row r="245" spans="2:24" s="29" customFormat="1" ht="18" customHeight="1">
      <c r="B245" s="31"/>
      <c r="C245" s="31"/>
      <c r="D245" s="31"/>
      <c r="X245" s="81"/>
    </row>
    <row r="246" spans="2:24" s="29" customFormat="1" ht="18" customHeight="1">
      <c r="B246" s="31"/>
      <c r="C246" s="31"/>
      <c r="D246" s="31"/>
      <c r="X246" s="81"/>
    </row>
    <row r="247" spans="2:24" s="29" customFormat="1" ht="18" customHeight="1">
      <c r="B247" s="31"/>
      <c r="C247" s="31"/>
      <c r="D247" s="31"/>
      <c r="X247" s="81"/>
    </row>
    <row r="248" spans="2:24" s="29" customFormat="1" ht="18" customHeight="1">
      <c r="B248" s="31"/>
      <c r="C248" s="31"/>
      <c r="D248" s="31"/>
      <c r="X248" s="81"/>
    </row>
    <row r="249" spans="2:24" s="29" customFormat="1" ht="18" customHeight="1">
      <c r="B249" s="31"/>
      <c r="C249" s="31"/>
      <c r="D249" s="31"/>
      <c r="X249" s="81"/>
    </row>
    <row r="250" spans="2:24" s="29" customFormat="1" ht="18" customHeight="1">
      <c r="B250" s="31"/>
      <c r="C250" s="31"/>
      <c r="D250" s="31"/>
      <c r="X250" s="81"/>
    </row>
    <row r="251" spans="2:24" s="29" customFormat="1" ht="18" customHeight="1">
      <c r="B251" s="31"/>
      <c r="C251" s="31"/>
      <c r="D251" s="31"/>
      <c r="X251" s="81"/>
    </row>
    <row r="252" spans="2:24" s="29" customFormat="1" ht="18" customHeight="1">
      <c r="B252" s="31"/>
      <c r="C252" s="31"/>
      <c r="D252" s="31"/>
      <c r="X252" s="81"/>
    </row>
    <row r="253" spans="2:24" s="29" customFormat="1" ht="18" customHeight="1">
      <c r="B253" s="31"/>
      <c r="C253" s="31"/>
      <c r="D253" s="31"/>
      <c r="X253" s="81"/>
    </row>
    <row r="254" spans="2:24" s="29" customFormat="1" ht="18" customHeight="1">
      <c r="B254" s="31"/>
      <c r="C254" s="31"/>
      <c r="D254" s="31"/>
      <c r="X254" s="81"/>
    </row>
    <row r="255" spans="2:24" s="29" customFormat="1" ht="18" customHeight="1">
      <c r="B255" s="31"/>
      <c r="C255" s="31"/>
      <c r="D255" s="31"/>
      <c r="X255" s="81"/>
    </row>
    <row r="256" spans="1:24" s="29" customFormat="1" ht="18" customHeight="1">
      <c r="A256" s="30"/>
      <c r="B256" s="32"/>
      <c r="C256" s="32"/>
      <c r="D256" s="32"/>
      <c r="X256" s="81"/>
    </row>
    <row r="257" spans="2:24" s="29" customFormat="1" ht="18" customHeight="1">
      <c r="B257" s="31"/>
      <c r="C257" s="31"/>
      <c r="D257" s="31"/>
      <c r="X257" s="81"/>
    </row>
    <row r="258" spans="2:24" s="29" customFormat="1" ht="18" customHeight="1">
      <c r="B258" s="30"/>
      <c r="C258" s="30"/>
      <c r="D258" s="30"/>
      <c r="X258" s="81"/>
    </row>
    <row r="259" spans="2:24" s="29" customFormat="1" ht="18" customHeight="1">
      <c r="B259" s="31"/>
      <c r="C259" s="31"/>
      <c r="D259" s="31"/>
      <c r="X259" s="81"/>
    </row>
    <row r="260" spans="2:24" s="29" customFormat="1" ht="18" customHeight="1">
      <c r="B260" s="31"/>
      <c r="C260" s="31"/>
      <c r="D260" s="31"/>
      <c r="X260" s="81"/>
    </row>
    <row r="261" spans="2:24" s="29" customFormat="1" ht="18" customHeight="1">
      <c r="B261" s="31"/>
      <c r="C261" s="31"/>
      <c r="D261" s="31"/>
      <c r="X261" s="81"/>
    </row>
    <row r="262" spans="2:24" s="29" customFormat="1" ht="18" customHeight="1">
      <c r="B262" s="31"/>
      <c r="C262" s="31"/>
      <c r="D262" s="31"/>
      <c r="X262" s="81"/>
    </row>
    <row r="263" spans="2:24" s="29" customFormat="1" ht="18" customHeight="1">
      <c r="B263" s="31"/>
      <c r="C263" s="31"/>
      <c r="D263" s="31"/>
      <c r="X263" s="81"/>
    </row>
    <row r="264" spans="2:24" s="29" customFormat="1" ht="18" customHeight="1">
      <c r="B264" s="31"/>
      <c r="C264" s="31"/>
      <c r="D264" s="31"/>
      <c r="X264" s="81"/>
    </row>
    <row r="265" spans="2:24" s="29" customFormat="1" ht="18" customHeight="1">
      <c r="B265" s="31"/>
      <c r="C265" s="31"/>
      <c r="D265" s="31"/>
      <c r="X265" s="81"/>
    </row>
    <row r="266" spans="2:24" s="29" customFormat="1" ht="18" customHeight="1">
      <c r="B266" s="31"/>
      <c r="C266" s="31"/>
      <c r="D266" s="31"/>
      <c r="X266" s="81"/>
    </row>
    <row r="267" spans="2:24" s="29" customFormat="1" ht="18" customHeight="1">
      <c r="B267" s="31"/>
      <c r="C267" s="31"/>
      <c r="D267" s="31"/>
      <c r="X267" s="81"/>
    </row>
    <row r="268" spans="2:24" s="29" customFormat="1" ht="18" customHeight="1">
      <c r="B268" s="31"/>
      <c r="C268" s="31"/>
      <c r="D268" s="31"/>
      <c r="X268" s="81"/>
    </row>
    <row r="269" spans="2:24" s="29" customFormat="1" ht="18" customHeight="1">
      <c r="B269" s="31"/>
      <c r="C269" s="31"/>
      <c r="D269" s="31"/>
      <c r="X269" s="81"/>
    </row>
    <row r="270" spans="2:24" s="29" customFormat="1" ht="18" customHeight="1">
      <c r="B270" s="31"/>
      <c r="C270" s="31"/>
      <c r="D270" s="31"/>
      <c r="X270" s="81"/>
    </row>
    <row r="271" spans="2:24" s="29" customFormat="1" ht="18" customHeight="1">
      <c r="B271" s="31"/>
      <c r="C271" s="31"/>
      <c r="D271" s="31"/>
      <c r="X271" s="81"/>
    </row>
    <row r="272" spans="2:24" s="29" customFormat="1" ht="18" customHeight="1">
      <c r="B272" s="31"/>
      <c r="C272" s="31"/>
      <c r="D272" s="31"/>
      <c r="X272" s="81"/>
    </row>
    <row r="273" spans="2:24" s="29" customFormat="1" ht="18" customHeight="1">
      <c r="B273" s="31"/>
      <c r="C273" s="31"/>
      <c r="D273" s="31"/>
      <c r="X273" s="81"/>
    </row>
    <row r="274" spans="2:24" s="29" customFormat="1" ht="18" customHeight="1">
      <c r="B274" s="31"/>
      <c r="C274" s="31"/>
      <c r="D274" s="31"/>
      <c r="X274" s="81"/>
    </row>
    <row r="275" spans="2:24" s="29" customFormat="1" ht="18" customHeight="1">
      <c r="B275" s="31"/>
      <c r="C275" s="31"/>
      <c r="D275" s="31"/>
      <c r="X275" s="81"/>
    </row>
    <row r="276" spans="2:24" s="29" customFormat="1" ht="18" customHeight="1">
      <c r="B276" s="31"/>
      <c r="C276" s="31"/>
      <c r="D276" s="31"/>
      <c r="X276" s="81"/>
    </row>
    <row r="277" spans="2:24" s="29" customFormat="1" ht="18" customHeight="1">
      <c r="B277" s="31"/>
      <c r="C277" s="31"/>
      <c r="D277" s="31"/>
      <c r="X277" s="81"/>
    </row>
    <row r="278" spans="2:24" s="29" customFormat="1" ht="18" customHeight="1">
      <c r="B278" s="31"/>
      <c r="C278" s="31"/>
      <c r="D278" s="31"/>
      <c r="X278" s="81"/>
    </row>
    <row r="279" spans="2:24" s="29" customFormat="1" ht="18" customHeight="1">
      <c r="B279" s="31"/>
      <c r="C279" s="31"/>
      <c r="D279" s="31"/>
      <c r="X279" s="81"/>
    </row>
    <row r="280" spans="2:24" s="29" customFormat="1" ht="18" customHeight="1">
      <c r="B280" s="31"/>
      <c r="C280" s="31"/>
      <c r="D280" s="31"/>
      <c r="X280" s="81"/>
    </row>
    <row r="281" spans="2:24" s="29" customFormat="1" ht="18" customHeight="1">
      <c r="B281" s="31"/>
      <c r="C281" s="31"/>
      <c r="D281" s="31"/>
      <c r="X281" s="81"/>
    </row>
    <row r="282" spans="2:24" s="29" customFormat="1" ht="18" customHeight="1">
      <c r="B282" s="31"/>
      <c r="C282" s="31"/>
      <c r="D282" s="31"/>
      <c r="X282" s="81"/>
    </row>
    <row r="283" spans="2:24" s="29" customFormat="1" ht="18" customHeight="1">
      <c r="B283" s="31"/>
      <c r="C283" s="31"/>
      <c r="D283" s="31"/>
      <c r="X283" s="81"/>
    </row>
    <row r="284" spans="2:24" s="29" customFormat="1" ht="18" customHeight="1">
      <c r="B284" s="31"/>
      <c r="C284" s="31"/>
      <c r="D284" s="31"/>
      <c r="X284" s="81"/>
    </row>
    <row r="285" spans="2:24" s="29" customFormat="1" ht="18" customHeight="1">
      <c r="B285" s="31"/>
      <c r="C285" s="31"/>
      <c r="D285" s="31"/>
      <c r="X285" s="81"/>
    </row>
    <row r="286" spans="2:24" s="29" customFormat="1" ht="18" customHeight="1">
      <c r="B286" s="31"/>
      <c r="C286" s="31"/>
      <c r="D286" s="31"/>
      <c r="X286" s="81"/>
    </row>
    <row r="287" spans="2:24" s="29" customFormat="1" ht="18" customHeight="1">
      <c r="B287" s="31"/>
      <c r="C287" s="31"/>
      <c r="D287" s="31"/>
      <c r="X287" s="81"/>
    </row>
    <row r="288" spans="2:24" s="29" customFormat="1" ht="18" customHeight="1">
      <c r="B288" s="31"/>
      <c r="C288" s="31"/>
      <c r="D288" s="31"/>
      <c r="X288" s="81"/>
    </row>
    <row r="289" spans="2:24" s="29" customFormat="1" ht="18" customHeight="1">
      <c r="B289" s="31"/>
      <c r="C289" s="31"/>
      <c r="D289" s="31"/>
      <c r="X289" s="81"/>
    </row>
    <row r="290" spans="2:24" s="29" customFormat="1" ht="18" customHeight="1">
      <c r="B290" s="31"/>
      <c r="C290" s="31"/>
      <c r="D290" s="31"/>
      <c r="X290" s="81"/>
    </row>
    <row r="291" spans="2:24" s="29" customFormat="1" ht="18" customHeight="1">
      <c r="B291" s="31"/>
      <c r="C291" s="31"/>
      <c r="D291" s="31"/>
      <c r="X291" s="81"/>
    </row>
    <row r="292" spans="2:24" s="29" customFormat="1" ht="18" customHeight="1">
      <c r="B292" s="31"/>
      <c r="C292" s="31"/>
      <c r="D292" s="31"/>
      <c r="X292" s="81"/>
    </row>
    <row r="293" spans="2:24" s="29" customFormat="1" ht="18" customHeight="1">
      <c r="B293" s="31"/>
      <c r="C293" s="31"/>
      <c r="D293" s="31"/>
      <c r="X293" s="81"/>
    </row>
    <row r="294" spans="2:24" s="29" customFormat="1" ht="18" customHeight="1">
      <c r="B294" s="31"/>
      <c r="C294" s="31"/>
      <c r="D294" s="31"/>
      <c r="X294" s="81"/>
    </row>
    <row r="295" spans="2:24" s="29" customFormat="1" ht="18" customHeight="1">
      <c r="B295" s="31"/>
      <c r="C295" s="31"/>
      <c r="D295" s="31"/>
      <c r="X295" s="81"/>
    </row>
    <row r="296" spans="2:24" s="29" customFormat="1" ht="18" customHeight="1">
      <c r="B296" s="31"/>
      <c r="C296" s="31"/>
      <c r="D296" s="31"/>
      <c r="X296" s="81"/>
    </row>
    <row r="297" spans="2:24" s="29" customFormat="1" ht="18" customHeight="1">
      <c r="B297" s="31"/>
      <c r="C297" s="31"/>
      <c r="D297" s="31"/>
      <c r="X297" s="81"/>
    </row>
    <row r="298" spans="2:24" s="29" customFormat="1" ht="18" customHeight="1">
      <c r="B298" s="31"/>
      <c r="C298" s="31"/>
      <c r="D298" s="31"/>
      <c r="X298" s="81"/>
    </row>
    <row r="299" spans="2:24" s="29" customFormat="1" ht="18" customHeight="1">
      <c r="B299" s="31"/>
      <c r="C299" s="31"/>
      <c r="D299" s="31"/>
      <c r="X299" s="81"/>
    </row>
    <row r="300" spans="2:24" s="29" customFormat="1" ht="18" customHeight="1">
      <c r="B300" s="31"/>
      <c r="C300" s="31"/>
      <c r="D300" s="31"/>
      <c r="X300" s="81"/>
    </row>
    <row r="301" spans="2:24" s="29" customFormat="1" ht="18" customHeight="1">
      <c r="B301" s="31"/>
      <c r="C301" s="31"/>
      <c r="D301" s="31"/>
      <c r="X301" s="81"/>
    </row>
    <row r="302" spans="2:24" s="29" customFormat="1" ht="18" customHeight="1">
      <c r="B302" s="31"/>
      <c r="C302" s="31"/>
      <c r="D302" s="31"/>
      <c r="X302" s="81"/>
    </row>
    <row r="303" spans="2:24" s="29" customFormat="1" ht="18" customHeight="1">
      <c r="B303" s="31"/>
      <c r="C303" s="31"/>
      <c r="D303" s="31"/>
      <c r="X303" s="81"/>
    </row>
    <row r="304" spans="2:24" s="29" customFormat="1" ht="18" customHeight="1">
      <c r="B304" s="31"/>
      <c r="C304" s="31"/>
      <c r="D304" s="31"/>
      <c r="X304" s="81"/>
    </row>
    <row r="305" spans="2:24" s="29" customFormat="1" ht="18" customHeight="1">
      <c r="B305" s="31"/>
      <c r="C305" s="31"/>
      <c r="D305" s="31"/>
      <c r="X305" s="81"/>
    </row>
    <row r="306" spans="2:24" s="29" customFormat="1" ht="18" customHeight="1">
      <c r="B306" s="31"/>
      <c r="C306" s="31"/>
      <c r="D306" s="31"/>
      <c r="X306" s="81"/>
    </row>
    <row r="307" spans="2:24" s="29" customFormat="1" ht="18" customHeight="1">
      <c r="B307" s="31"/>
      <c r="C307" s="31"/>
      <c r="D307" s="31"/>
      <c r="X307" s="81"/>
    </row>
    <row r="308" spans="2:24" s="29" customFormat="1" ht="18" customHeight="1">
      <c r="B308" s="31"/>
      <c r="C308" s="31"/>
      <c r="D308" s="31"/>
      <c r="X308" s="81"/>
    </row>
    <row r="309" spans="2:24" s="29" customFormat="1" ht="18" customHeight="1">
      <c r="B309" s="31"/>
      <c r="C309" s="31"/>
      <c r="D309" s="31"/>
      <c r="X309" s="81"/>
    </row>
    <row r="310" spans="2:24" s="29" customFormat="1" ht="18" customHeight="1">
      <c r="B310" s="31"/>
      <c r="C310" s="31"/>
      <c r="D310" s="31"/>
      <c r="X310" s="81"/>
    </row>
    <row r="311" spans="2:24" s="29" customFormat="1" ht="18" customHeight="1">
      <c r="B311" s="31"/>
      <c r="C311" s="31"/>
      <c r="D311" s="31"/>
      <c r="X311" s="81"/>
    </row>
    <row r="312" spans="2:24" s="29" customFormat="1" ht="18" customHeight="1">
      <c r="B312" s="31"/>
      <c r="C312" s="31"/>
      <c r="D312" s="31"/>
      <c r="X312" s="81"/>
    </row>
    <row r="313" spans="2:24" s="29" customFormat="1" ht="18" customHeight="1">
      <c r="B313" s="31"/>
      <c r="C313" s="31"/>
      <c r="D313" s="31"/>
      <c r="X313" s="81"/>
    </row>
    <row r="314" spans="2:24" s="29" customFormat="1" ht="18" customHeight="1">
      <c r="B314" s="31"/>
      <c r="C314" s="31"/>
      <c r="D314" s="31"/>
      <c r="X314" s="81"/>
    </row>
    <row r="315" spans="2:24" s="29" customFormat="1" ht="18" customHeight="1">
      <c r="B315" s="31"/>
      <c r="C315" s="31"/>
      <c r="D315" s="31"/>
      <c r="X315" s="81"/>
    </row>
    <row r="316" spans="2:24" s="29" customFormat="1" ht="18" customHeight="1">
      <c r="B316" s="31"/>
      <c r="C316" s="31"/>
      <c r="D316" s="31"/>
      <c r="X316" s="81"/>
    </row>
    <row r="317" spans="2:24" s="29" customFormat="1" ht="18" customHeight="1">
      <c r="B317" s="31"/>
      <c r="C317" s="31"/>
      <c r="D317" s="31"/>
      <c r="X317" s="81"/>
    </row>
    <row r="318" spans="2:24" s="29" customFormat="1" ht="18" customHeight="1">
      <c r="B318" s="31"/>
      <c r="C318" s="31"/>
      <c r="D318" s="31"/>
      <c r="X318" s="81"/>
    </row>
    <row r="319" spans="2:24" s="29" customFormat="1" ht="18" customHeight="1">
      <c r="B319" s="31"/>
      <c r="C319" s="31"/>
      <c r="D319" s="31"/>
      <c r="X319" s="81"/>
    </row>
    <row r="320" spans="2:24" s="29" customFormat="1" ht="18" customHeight="1">
      <c r="B320" s="31"/>
      <c r="C320" s="31"/>
      <c r="D320" s="31"/>
      <c r="X320" s="81"/>
    </row>
    <row r="321" spans="2:24" s="29" customFormat="1" ht="18" customHeight="1">
      <c r="B321" s="31"/>
      <c r="C321" s="31"/>
      <c r="D321" s="31"/>
      <c r="X321" s="81"/>
    </row>
    <row r="322" spans="2:24" s="29" customFormat="1" ht="18" customHeight="1">
      <c r="B322" s="31"/>
      <c r="C322" s="31"/>
      <c r="D322" s="31"/>
      <c r="X322" s="81"/>
    </row>
    <row r="323" spans="2:24" s="29" customFormat="1" ht="18" customHeight="1">
      <c r="B323" s="31"/>
      <c r="C323" s="31"/>
      <c r="D323" s="31"/>
      <c r="X323" s="81"/>
    </row>
    <row r="324" spans="2:24" s="29" customFormat="1" ht="18" customHeight="1">
      <c r="B324" s="31"/>
      <c r="C324" s="31"/>
      <c r="D324" s="31"/>
      <c r="X324" s="81"/>
    </row>
    <row r="325" spans="2:24" s="29" customFormat="1" ht="18" customHeight="1">
      <c r="B325" s="31"/>
      <c r="C325" s="31"/>
      <c r="D325" s="31"/>
      <c r="X325" s="81"/>
    </row>
    <row r="326" spans="2:24" s="29" customFormat="1" ht="18" customHeight="1">
      <c r="B326" s="31"/>
      <c r="C326" s="31"/>
      <c r="D326" s="31"/>
      <c r="X326" s="81"/>
    </row>
    <row r="327" spans="2:24" s="29" customFormat="1" ht="18" customHeight="1">
      <c r="B327" s="31"/>
      <c r="C327" s="31"/>
      <c r="D327" s="31"/>
      <c r="X327" s="81"/>
    </row>
    <row r="328" spans="2:24" s="29" customFormat="1" ht="18" customHeight="1">
      <c r="B328" s="31"/>
      <c r="C328" s="31"/>
      <c r="D328" s="31"/>
      <c r="X328" s="81"/>
    </row>
    <row r="329" spans="2:24" s="29" customFormat="1" ht="18" customHeight="1">
      <c r="B329" s="31"/>
      <c r="C329" s="31"/>
      <c r="D329" s="31"/>
      <c r="X329" s="81"/>
    </row>
    <row r="330" spans="2:24" s="29" customFormat="1" ht="18" customHeight="1">
      <c r="B330" s="31"/>
      <c r="C330" s="31"/>
      <c r="D330" s="31"/>
      <c r="X330" s="81"/>
    </row>
    <row r="331" spans="2:24" s="29" customFormat="1" ht="18" customHeight="1">
      <c r="B331" s="31"/>
      <c r="C331" s="31"/>
      <c r="D331" s="31"/>
      <c r="X331" s="81"/>
    </row>
    <row r="332" spans="2:24" s="29" customFormat="1" ht="18" customHeight="1">
      <c r="B332" s="31"/>
      <c r="C332" s="31"/>
      <c r="D332" s="31"/>
      <c r="X332" s="81"/>
    </row>
    <row r="333" spans="2:24" s="29" customFormat="1" ht="18" customHeight="1">
      <c r="B333" s="31"/>
      <c r="C333" s="31"/>
      <c r="D333" s="31"/>
      <c r="X333" s="81"/>
    </row>
    <row r="334" spans="2:24" s="29" customFormat="1" ht="18" customHeight="1">
      <c r="B334" s="31"/>
      <c r="C334" s="31"/>
      <c r="D334" s="31"/>
      <c r="X334" s="81"/>
    </row>
    <row r="335" spans="2:24" s="29" customFormat="1" ht="18" customHeight="1">
      <c r="B335" s="31"/>
      <c r="C335" s="31"/>
      <c r="D335" s="31"/>
      <c r="X335" s="81"/>
    </row>
    <row r="336" spans="2:24" s="29" customFormat="1" ht="18" customHeight="1">
      <c r="B336" s="31"/>
      <c r="C336" s="31"/>
      <c r="D336" s="31"/>
      <c r="X336" s="81"/>
    </row>
    <row r="337" spans="2:24" s="29" customFormat="1" ht="18" customHeight="1">
      <c r="B337" s="31"/>
      <c r="C337" s="31"/>
      <c r="D337" s="31"/>
      <c r="X337" s="81"/>
    </row>
    <row r="338" spans="2:24" s="29" customFormat="1" ht="18" customHeight="1">
      <c r="B338" s="31"/>
      <c r="C338" s="31"/>
      <c r="D338" s="31"/>
      <c r="X338" s="81"/>
    </row>
    <row r="339" spans="2:24" s="29" customFormat="1" ht="18" customHeight="1">
      <c r="B339" s="31"/>
      <c r="C339" s="31"/>
      <c r="D339" s="31"/>
      <c r="X339" s="81"/>
    </row>
    <row r="340" spans="2:24" s="29" customFormat="1" ht="18" customHeight="1">
      <c r="B340" s="31"/>
      <c r="C340" s="31"/>
      <c r="D340" s="31"/>
      <c r="X340" s="81"/>
    </row>
    <row r="341" spans="2:24" s="29" customFormat="1" ht="18" customHeight="1">
      <c r="B341" s="31"/>
      <c r="C341" s="31"/>
      <c r="D341" s="31"/>
      <c r="X341" s="81"/>
    </row>
    <row r="342" spans="2:24" s="29" customFormat="1" ht="18" customHeight="1">
      <c r="B342" s="31"/>
      <c r="C342" s="31"/>
      <c r="D342" s="31"/>
      <c r="X342" s="81"/>
    </row>
    <row r="343" spans="2:24" s="29" customFormat="1" ht="18" customHeight="1">
      <c r="B343" s="31"/>
      <c r="C343" s="31"/>
      <c r="D343" s="31"/>
      <c r="X343" s="81"/>
    </row>
    <row r="344" spans="2:24" s="29" customFormat="1" ht="18" customHeight="1">
      <c r="B344" s="31"/>
      <c r="C344" s="31"/>
      <c r="D344" s="31"/>
      <c r="X344" s="81"/>
    </row>
    <row r="345" spans="2:24" s="29" customFormat="1" ht="18" customHeight="1">
      <c r="B345" s="31"/>
      <c r="C345" s="31"/>
      <c r="D345" s="31"/>
      <c r="X345" s="81"/>
    </row>
    <row r="346" spans="2:24" s="29" customFormat="1" ht="18" customHeight="1">
      <c r="B346" s="31"/>
      <c r="C346" s="31"/>
      <c r="D346" s="31"/>
      <c r="X346" s="81"/>
    </row>
    <row r="347" spans="2:24" s="29" customFormat="1" ht="18" customHeight="1">
      <c r="B347" s="31"/>
      <c r="C347" s="31"/>
      <c r="D347" s="31"/>
      <c r="X347" s="81"/>
    </row>
    <row r="348" spans="2:24" s="29" customFormat="1" ht="18" customHeight="1">
      <c r="B348" s="31"/>
      <c r="C348" s="31"/>
      <c r="D348" s="31"/>
      <c r="X348" s="81"/>
    </row>
    <row r="349" spans="2:24" s="29" customFormat="1" ht="18" customHeight="1">
      <c r="B349" s="31"/>
      <c r="C349" s="31"/>
      <c r="D349" s="31"/>
      <c r="X349" s="81"/>
    </row>
    <row r="350" spans="2:24" s="29" customFormat="1" ht="18" customHeight="1">
      <c r="B350" s="31"/>
      <c r="C350" s="31"/>
      <c r="D350" s="31"/>
      <c r="X350" s="81"/>
    </row>
    <row r="351" spans="2:24" s="29" customFormat="1" ht="18" customHeight="1">
      <c r="B351" s="31"/>
      <c r="C351" s="31"/>
      <c r="D351" s="31"/>
      <c r="X351" s="81"/>
    </row>
    <row r="352" spans="2:24" s="29" customFormat="1" ht="18" customHeight="1">
      <c r="B352" s="31"/>
      <c r="C352" s="31"/>
      <c r="D352" s="31"/>
      <c r="X352" s="81"/>
    </row>
    <row r="353" spans="2:24" s="29" customFormat="1" ht="18" customHeight="1">
      <c r="B353" s="31"/>
      <c r="C353" s="31"/>
      <c r="D353" s="31"/>
      <c r="X353" s="81"/>
    </row>
    <row r="354" spans="2:24" s="29" customFormat="1" ht="18" customHeight="1">
      <c r="B354" s="31"/>
      <c r="C354" s="31"/>
      <c r="D354" s="31"/>
      <c r="X354" s="81"/>
    </row>
    <row r="355" spans="2:24" s="29" customFormat="1" ht="18" customHeight="1">
      <c r="B355" s="31"/>
      <c r="C355" s="31"/>
      <c r="D355" s="31"/>
      <c r="X355" s="81"/>
    </row>
    <row r="356" spans="2:24" s="29" customFormat="1" ht="18" customHeight="1">
      <c r="B356" s="31"/>
      <c r="C356" s="31"/>
      <c r="D356" s="31"/>
      <c r="X356" s="81"/>
    </row>
    <row r="357" spans="2:24" s="29" customFormat="1" ht="18" customHeight="1">
      <c r="B357" s="31"/>
      <c r="C357" s="31"/>
      <c r="D357" s="31"/>
      <c r="X357" s="81"/>
    </row>
    <row r="358" spans="2:24" s="29" customFormat="1" ht="18" customHeight="1">
      <c r="B358" s="31"/>
      <c r="C358" s="31"/>
      <c r="D358" s="31"/>
      <c r="X358" s="81"/>
    </row>
    <row r="359" spans="2:24" s="29" customFormat="1" ht="18" customHeight="1">
      <c r="B359" s="31"/>
      <c r="C359" s="31"/>
      <c r="D359" s="31"/>
      <c r="X359" s="81"/>
    </row>
    <row r="360" spans="2:24" s="29" customFormat="1" ht="18" customHeight="1">
      <c r="B360" s="30"/>
      <c r="C360" s="30"/>
      <c r="D360" s="30"/>
      <c r="X360" s="81"/>
    </row>
    <row r="361" spans="2:24" s="29" customFormat="1" ht="18" customHeight="1">
      <c r="B361" s="31"/>
      <c r="C361" s="31"/>
      <c r="D361" s="31"/>
      <c r="X361" s="81"/>
    </row>
    <row r="362" spans="2:24" s="29" customFormat="1" ht="18" customHeight="1">
      <c r="B362" s="31"/>
      <c r="C362" s="31"/>
      <c r="D362" s="31"/>
      <c r="X362" s="81"/>
    </row>
    <row r="363" spans="2:24" s="29" customFormat="1" ht="18" customHeight="1">
      <c r="B363" s="31"/>
      <c r="C363" s="31"/>
      <c r="D363" s="31"/>
      <c r="X363" s="81"/>
    </row>
    <row r="364" spans="2:24" s="29" customFormat="1" ht="18" customHeight="1">
      <c r="B364" s="31"/>
      <c r="C364" s="31"/>
      <c r="D364" s="31"/>
      <c r="X364" s="81"/>
    </row>
    <row r="365" spans="2:24" s="29" customFormat="1" ht="18" customHeight="1">
      <c r="B365" s="31"/>
      <c r="C365" s="31"/>
      <c r="D365" s="31"/>
      <c r="X365" s="81"/>
    </row>
    <row r="366" spans="2:24" s="29" customFormat="1" ht="18" customHeight="1">
      <c r="B366" s="31"/>
      <c r="C366" s="31"/>
      <c r="D366" s="31"/>
      <c r="X366" s="81"/>
    </row>
    <row r="367" spans="2:24" s="29" customFormat="1" ht="18" customHeight="1">
      <c r="B367" s="31"/>
      <c r="C367" s="31"/>
      <c r="D367" s="31"/>
      <c r="X367" s="81"/>
    </row>
    <row r="368" spans="2:24" s="29" customFormat="1" ht="18" customHeight="1">
      <c r="B368" s="31"/>
      <c r="C368" s="31"/>
      <c r="D368" s="31"/>
      <c r="X368" s="81"/>
    </row>
    <row r="369" spans="2:24" s="29" customFormat="1" ht="18" customHeight="1">
      <c r="B369" s="31"/>
      <c r="C369" s="31"/>
      <c r="D369" s="31"/>
      <c r="X369" s="81"/>
    </row>
    <row r="370" spans="2:24" s="29" customFormat="1" ht="18" customHeight="1">
      <c r="B370" s="31"/>
      <c r="C370" s="31"/>
      <c r="D370" s="31"/>
      <c r="X370" s="81"/>
    </row>
    <row r="371" spans="2:24" s="29" customFormat="1" ht="18" customHeight="1">
      <c r="B371" s="31"/>
      <c r="C371" s="31"/>
      <c r="D371" s="31"/>
      <c r="X371" s="81"/>
    </row>
    <row r="372" spans="2:24" s="29" customFormat="1" ht="18" customHeight="1">
      <c r="B372" s="31"/>
      <c r="C372" s="31"/>
      <c r="D372" s="31"/>
      <c r="X372" s="81"/>
    </row>
    <row r="373" spans="2:24" s="29" customFormat="1" ht="18" customHeight="1">
      <c r="B373" s="31"/>
      <c r="C373" s="31"/>
      <c r="D373" s="31"/>
      <c r="X373" s="81"/>
    </row>
    <row r="374" spans="2:24" s="29" customFormat="1" ht="18" customHeight="1">
      <c r="B374" s="31"/>
      <c r="C374" s="31"/>
      <c r="D374" s="31"/>
      <c r="X374" s="81"/>
    </row>
    <row r="375" spans="2:24" s="29" customFormat="1" ht="18" customHeight="1">
      <c r="B375" s="31"/>
      <c r="C375" s="31"/>
      <c r="D375" s="31"/>
      <c r="X375" s="81"/>
    </row>
    <row r="376" spans="2:24" s="29" customFormat="1" ht="18" customHeight="1">
      <c r="B376" s="31"/>
      <c r="C376" s="31"/>
      <c r="D376" s="31"/>
      <c r="X376" s="81"/>
    </row>
    <row r="377" spans="2:24" s="29" customFormat="1" ht="18" customHeight="1">
      <c r="B377" s="31"/>
      <c r="C377" s="31"/>
      <c r="D377" s="31"/>
      <c r="X377" s="81"/>
    </row>
    <row r="378" spans="2:24" s="29" customFormat="1" ht="18" customHeight="1">
      <c r="B378" s="31"/>
      <c r="C378" s="31"/>
      <c r="D378" s="31"/>
      <c r="X378" s="81"/>
    </row>
    <row r="379" spans="2:24" s="29" customFormat="1" ht="18" customHeight="1">
      <c r="B379" s="31"/>
      <c r="C379" s="31"/>
      <c r="D379" s="31"/>
      <c r="X379" s="81"/>
    </row>
    <row r="380" spans="2:24" s="29" customFormat="1" ht="18" customHeight="1">
      <c r="B380" s="31"/>
      <c r="C380" s="31"/>
      <c r="D380" s="31"/>
      <c r="X380" s="81"/>
    </row>
    <row r="381" spans="2:24" s="29" customFormat="1" ht="18" customHeight="1">
      <c r="B381" s="31"/>
      <c r="C381" s="31"/>
      <c r="D381" s="31"/>
      <c r="X381" s="81"/>
    </row>
    <row r="382" spans="2:24" s="29" customFormat="1" ht="18" customHeight="1">
      <c r="B382" s="31"/>
      <c r="C382" s="31"/>
      <c r="D382" s="31"/>
      <c r="X382" s="81"/>
    </row>
    <row r="383" spans="2:24" s="29" customFormat="1" ht="18" customHeight="1">
      <c r="B383" s="31"/>
      <c r="C383" s="31"/>
      <c r="D383" s="31"/>
      <c r="X383" s="81"/>
    </row>
    <row r="384" spans="2:24" s="29" customFormat="1" ht="18" customHeight="1">
      <c r="B384" s="31"/>
      <c r="C384" s="31"/>
      <c r="D384" s="31"/>
      <c r="X384" s="81"/>
    </row>
    <row r="385" spans="2:24" s="29" customFormat="1" ht="18" customHeight="1">
      <c r="B385" s="31"/>
      <c r="C385" s="31"/>
      <c r="D385" s="31"/>
      <c r="X385" s="81"/>
    </row>
    <row r="386" spans="2:24" s="29" customFormat="1" ht="18" customHeight="1">
      <c r="B386" s="31"/>
      <c r="C386" s="31"/>
      <c r="D386" s="31"/>
      <c r="X386" s="81"/>
    </row>
    <row r="387" spans="2:24" s="29" customFormat="1" ht="18" customHeight="1">
      <c r="B387" s="31"/>
      <c r="C387" s="31"/>
      <c r="D387" s="31"/>
      <c r="X387" s="81"/>
    </row>
    <row r="388" spans="2:24" s="29" customFormat="1" ht="18" customHeight="1">
      <c r="B388" s="31"/>
      <c r="C388" s="31"/>
      <c r="D388" s="31"/>
      <c r="X388" s="81"/>
    </row>
    <row r="389" spans="2:24" s="29" customFormat="1" ht="18" customHeight="1">
      <c r="B389" s="31"/>
      <c r="C389" s="31"/>
      <c r="D389" s="31"/>
      <c r="X389" s="81"/>
    </row>
    <row r="390" spans="2:24" s="29" customFormat="1" ht="18" customHeight="1">
      <c r="B390" s="31"/>
      <c r="C390" s="31"/>
      <c r="D390" s="31"/>
      <c r="X390" s="81"/>
    </row>
    <row r="391" spans="2:24" s="29" customFormat="1" ht="18" customHeight="1">
      <c r="B391" s="31"/>
      <c r="C391" s="31"/>
      <c r="D391" s="31"/>
      <c r="X391" s="81"/>
    </row>
    <row r="392" spans="2:24" s="29" customFormat="1" ht="18" customHeight="1">
      <c r="B392" s="31"/>
      <c r="C392" s="31"/>
      <c r="D392" s="31"/>
      <c r="X392" s="81"/>
    </row>
    <row r="393" spans="2:24" s="29" customFormat="1" ht="18" customHeight="1">
      <c r="B393" s="31"/>
      <c r="C393" s="31"/>
      <c r="D393" s="31"/>
      <c r="X393" s="81"/>
    </row>
    <row r="394" spans="2:24" s="29" customFormat="1" ht="18" customHeight="1">
      <c r="B394" s="31"/>
      <c r="C394" s="31"/>
      <c r="D394" s="31"/>
      <c r="X394" s="81"/>
    </row>
    <row r="395" spans="2:24" s="29" customFormat="1" ht="18" customHeight="1">
      <c r="B395" s="31"/>
      <c r="C395" s="31"/>
      <c r="D395" s="31"/>
      <c r="X395" s="81"/>
    </row>
    <row r="396" spans="2:36" s="29" customFormat="1" ht="18" customHeight="1">
      <c r="B396" s="31"/>
      <c r="C396" s="31"/>
      <c r="D396" s="31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74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</row>
    <row r="397" spans="2:36" s="29" customFormat="1" ht="18" customHeight="1">
      <c r="B397" s="31"/>
      <c r="C397" s="31"/>
      <c r="D397" s="31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74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</row>
    <row r="398" spans="2:24" s="29" customFormat="1" ht="18" customHeight="1">
      <c r="B398" s="31"/>
      <c r="C398" s="31"/>
      <c r="D398" s="31"/>
      <c r="X398" s="81"/>
    </row>
    <row r="399" spans="2:24" s="29" customFormat="1" ht="18" customHeight="1">
      <c r="B399" s="31"/>
      <c r="C399" s="31"/>
      <c r="D399" s="31"/>
      <c r="X399" s="81"/>
    </row>
    <row r="400" spans="2:24" s="29" customFormat="1" ht="18" customHeight="1">
      <c r="B400" s="31"/>
      <c r="C400" s="31"/>
      <c r="D400" s="31"/>
      <c r="X400" s="81"/>
    </row>
    <row r="401" spans="2:24" s="29" customFormat="1" ht="18" customHeight="1">
      <c r="B401" s="31"/>
      <c r="C401" s="31"/>
      <c r="D401" s="31"/>
      <c r="X401" s="81"/>
    </row>
    <row r="402" spans="2:24" s="29" customFormat="1" ht="18" customHeight="1">
      <c r="B402" s="31"/>
      <c r="C402" s="31"/>
      <c r="D402" s="31"/>
      <c r="X402" s="81"/>
    </row>
    <row r="403" spans="2:24" s="29" customFormat="1" ht="18" customHeight="1">
      <c r="B403" s="31"/>
      <c r="C403" s="31"/>
      <c r="D403" s="31"/>
      <c r="X403" s="81"/>
    </row>
    <row r="404" spans="2:24" s="29" customFormat="1" ht="18" customHeight="1">
      <c r="B404" s="31"/>
      <c r="C404" s="31"/>
      <c r="D404" s="31"/>
      <c r="X404" s="81"/>
    </row>
    <row r="405" spans="2:24" s="29" customFormat="1" ht="18" customHeight="1">
      <c r="B405" s="31"/>
      <c r="C405" s="31"/>
      <c r="D405" s="31"/>
      <c r="X405" s="81"/>
    </row>
    <row r="406" spans="2:24" s="29" customFormat="1" ht="18" customHeight="1">
      <c r="B406" s="31"/>
      <c r="C406" s="31"/>
      <c r="D406" s="31"/>
      <c r="X406" s="81"/>
    </row>
    <row r="407" spans="2:24" s="29" customFormat="1" ht="18" customHeight="1">
      <c r="B407" s="31"/>
      <c r="C407" s="31"/>
      <c r="D407" s="31"/>
      <c r="X407" s="81"/>
    </row>
    <row r="408" spans="2:24" s="29" customFormat="1" ht="18" customHeight="1">
      <c r="B408" s="31"/>
      <c r="C408" s="31"/>
      <c r="D408" s="31"/>
      <c r="X408" s="81"/>
    </row>
    <row r="409" spans="2:24" s="29" customFormat="1" ht="18" customHeight="1">
      <c r="B409" s="31"/>
      <c r="C409" s="31"/>
      <c r="D409" s="31"/>
      <c r="X409" s="81"/>
    </row>
    <row r="410" spans="2:24" s="29" customFormat="1" ht="18" customHeight="1">
      <c r="B410" s="31"/>
      <c r="C410" s="31"/>
      <c r="D410" s="31"/>
      <c r="X410" s="81"/>
    </row>
    <row r="411" spans="2:24" s="29" customFormat="1" ht="18" customHeight="1">
      <c r="B411" s="31"/>
      <c r="C411" s="31"/>
      <c r="D411" s="31"/>
      <c r="X411" s="81"/>
    </row>
    <row r="412" spans="2:24" s="29" customFormat="1" ht="18" customHeight="1">
      <c r="B412" s="31"/>
      <c r="C412" s="31"/>
      <c r="D412" s="31"/>
      <c r="X412" s="81"/>
    </row>
    <row r="413" spans="2:24" s="29" customFormat="1" ht="18" customHeight="1">
      <c r="B413" s="31"/>
      <c r="C413" s="31"/>
      <c r="D413" s="31"/>
      <c r="X413" s="81"/>
    </row>
    <row r="414" spans="2:24" s="29" customFormat="1" ht="18" customHeight="1">
      <c r="B414" s="31"/>
      <c r="C414" s="31"/>
      <c r="D414" s="31"/>
      <c r="X414" s="81"/>
    </row>
    <row r="415" spans="2:24" s="29" customFormat="1" ht="18" customHeight="1">
      <c r="B415" s="31"/>
      <c r="C415" s="31"/>
      <c r="D415" s="31"/>
      <c r="X415" s="81"/>
    </row>
    <row r="416" spans="2:24" s="29" customFormat="1" ht="18" customHeight="1">
      <c r="B416" s="31"/>
      <c r="C416" s="31"/>
      <c r="D416" s="31"/>
      <c r="X416" s="81"/>
    </row>
    <row r="417" spans="2:24" s="29" customFormat="1" ht="18" customHeight="1">
      <c r="B417" s="31"/>
      <c r="C417" s="31"/>
      <c r="D417" s="31"/>
      <c r="X417" s="81"/>
    </row>
    <row r="418" spans="2:24" s="29" customFormat="1" ht="18" customHeight="1">
      <c r="B418" s="31"/>
      <c r="C418" s="31"/>
      <c r="D418" s="31"/>
      <c r="X418" s="81"/>
    </row>
    <row r="419" spans="2:24" s="29" customFormat="1" ht="18" customHeight="1">
      <c r="B419" s="31"/>
      <c r="C419" s="31"/>
      <c r="D419" s="31"/>
      <c r="X419" s="81"/>
    </row>
    <row r="420" spans="2:24" s="29" customFormat="1" ht="18" customHeight="1">
      <c r="B420" s="31"/>
      <c r="C420" s="31"/>
      <c r="D420" s="31"/>
      <c r="X420" s="81"/>
    </row>
    <row r="421" spans="2:24" s="29" customFormat="1" ht="18" customHeight="1">
      <c r="B421" s="31"/>
      <c r="C421" s="31"/>
      <c r="D421" s="31"/>
      <c r="X421" s="81"/>
    </row>
    <row r="422" spans="2:24" s="29" customFormat="1" ht="18" customHeight="1">
      <c r="B422" s="31"/>
      <c r="C422" s="31"/>
      <c r="D422" s="31"/>
      <c r="X422" s="81"/>
    </row>
    <row r="423" spans="2:24" s="29" customFormat="1" ht="18" customHeight="1">
      <c r="B423" s="31"/>
      <c r="C423" s="31"/>
      <c r="D423" s="31"/>
      <c r="X423" s="81"/>
    </row>
    <row r="424" spans="2:24" s="29" customFormat="1" ht="18" customHeight="1">
      <c r="B424" s="31"/>
      <c r="C424" s="31"/>
      <c r="D424" s="31"/>
      <c r="X424" s="81"/>
    </row>
    <row r="425" spans="2:24" s="29" customFormat="1" ht="18" customHeight="1">
      <c r="B425" s="31"/>
      <c r="C425" s="31"/>
      <c r="D425" s="31"/>
      <c r="X425" s="81"/>
    </row>
    <row r="426" spans="2:24" s="29" customFormat="1" ht="18" customHeight="1">
      <c r="B426" s="31"/>
      <c r="C426" s="31"/>
      <c r="D426" s="31"/>
      <c r="X426" s="81"/>
    </row>
    <row r="427" spans="2:24" s="29" customFormat="1" ht="18" customHeight="1">
      <c r="B427" s="31"/>
      <c r="C427" s="31"/>
      <c r="D427" s="31"/>
      <c r="X427" s="81"/>
    </row>
    <row r="428" spans="2:24" s="29" customFormat="1" ht="18" customHeight="1">
      <c r="B428" s="31"/>
      <c r="C428" s="31"/>
      <c r="D428" s="31"/>
      <c r="X428" s="81"/>
    </row>
    <row r="429" spans="2:24" s="29" customFormat="1" ht="18" customHeight="1">
      <c r="B429" s="31"/>
      <c r="C429" s="31"/>
      <c r="D429" s="31"/>
      <c r="X429" s="81"/>
    </row>
    <row r="430" spans="2:24" s="29" customFormat="1" ht="18" customHeight="1">
      <c r="B430" s="31"/>
      <c r="C430" s="31"/>
      <c r="D430" s="31"/>
      <c r="X430" s="81"/>
    </row>
    <row r="431" spans="2:24" s="29" customFormat="1" ht="18" customHeight="1">
      <c r="B431" s="31"/>
      <c r="C431" s="31"/>
      <c r="D431" s="31"/>
      <c r="X431" s="81"/>
    </row>
    <row r="432" spans="2:24" s="29" customFormat="1" ht="18" customHeight="1">
      <c r="B432" s="31"/>
      <c r="C432" s="31"/>
      <c r="D432" s="31"/>
      <c r="X432" s="81"/>
    </row>
    <row r="433" spans="2:24" s="29" customFormat="1" ht="18" customHeight="1">
      <c r="B433" s="31"/>
      <c r="C433" s="31"/>
      <c r="D433" s="31"/>
      <c r="X433" s="81"/>
    </row>
    <row r="434" spans="2:24" s="29" customFormat="1" ht="18" customHeight="1">
      <c r="B434" s="31"/>
      <c r="C434" s="31"/>
      <c r="D434" s="31"/>
      <c r="X434" s="81"/>
    </row>
    <row r="435" spans="2:24" s="29" customFormat="1" ht="18" customHeight="1">
      <c r="B435" s="31"/>
      <c r="C435" s="31"/>
      <c r="D435" s="31"/>
      <c r="X435" s="81"/>
    </row>
    <row r="436" spans="2:24" s="29" customFormat="1" ht="18" customHeight="1">
      <c r="B436" s="31"/>
      <c r="C436" s="31"/>
      <c r="D436" s="31"/>
      <c r="X436" s="81"/>
    </row>
    <row r="437" spans="2:24" s="29" customFormat="1" ht="18" customHeight="1">
      <c r="B437" s="31"/>
      <c r="C437" s="31"/>
      <c r="D437" s="31"/>
      <c r="X437" s="81"/>
    </row>
    <row r="438" spans="2:24" s="29" customFormat="1" ht="18" customHeight="1">
      <c r="B438" s="31"/>
      <c r="C438" s="31"/>
      <c r="D438" s="31"/>
      <c r="X438" s="81"/>
    </row>
    <row r="439" spans="2:24" s="29" customFormat="1" ht="18" customHeight="1">
      <c r="B439" s="31"/>
      <c r="C439" s="31"/>
      <c r="D439" s="31"/>
      <c r="X439" s="81"/>
    </row>
    <row r="440" spans="2:36" s="29" customFormat="1" ht="18" customHeight="1">
      <c r="B440" s="31"/>
      <c r="C440" s="31"/>
      <c r="D440" s="31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74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</row>
    <row r="441" spans="5:36" s="30" customFormat="1" ht="18" customHeight="1"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74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</row>
    <row r="442" spans="2:36" s="29" customFormat="1" ht="18" customHeight="1">
      <c r="B442" s="31"/>
      <c r="C442" s="31"/>
      <c r="D442" s="31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74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</row>
    <row r="443" spans="2:36" s="29" customFormat="1" ht="18" customHeight="1">
      <c r="B443" s="30"/>
      <c r="C443" s="30"/>
      <c r="D443" s="3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74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</row>
    <row r="444" spans="5:36" s="29" customFormat="1" ht="18" customHeight="1"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74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</row>
    <row r="445" spans="2:36" s="29" customFormat="1" ht="18" customHeight="1">
      <c r="B445" s="31"/>
      <c r="C445" s="31"/>
      <c r="D445" s="31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74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</row>
    <row r="446" spans="2:36" s="29" customFormat="1" ht="18" customHeight="1">
      <c r="B446" s="31"/>
      <c r="C446" s="31"/>
      <c r="D446" s="31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74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</row>
    <row r="447" spans="2:36" s="29" customFormat="1" ht="18" customHeight="1">
      <c r="B447" s="31"/>
      <c r="C447" s="31"/>
      <c r="D447" s="31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74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</row>
    <row r="448" spans="2:36" s="29" customFormat="1" ht="18" customHeight="1">
      <c r="B448" s="31"/>
      <c r="C448" s="31"/>
      <c r="D448" s="31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74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</row>
    <row r="449" spans="2:36" s="29" customFormat="1" ht="18" customHeight="1">
      <c r="B449" s="31"/>
      <c r="C449" s="31"/>
      <c r="D449" s="31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74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</row>
    <row r="450" spans="2:36" s="29" customFormat="1" ht="18" customHeight="1">
      <c r="B450" s="31"/>
      <c r="C450" s="31"/>
      <c r="D450" s="31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74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</row>
    <row r="451" spans="2:36" s="29" customFormat="1" ht="18" customHeight="1">
      <c r="B451" s="31"/>
      <c r="C451" s="31"/>
      <c r="D451" s="31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74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</row>
    <row r="452" spans="2:36" s="29" customFormat="1" ht="18" customHeight="1">
      <c r="B452" s="31"/>
      <c r="C452" s="31"/>
      <c r="D452" s="31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74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</row>
    <row r="453" spans="2:36" s="29" customFormat="1" ht="18" customHeight="1">
      <c r="B453" s="31"/>
      <c r="C453" s="31"/>
      <c r="D453" s="31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74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</row>
    <row r="454" spans="2:36" s="29" customFormat="1" ht="18" customHeight="1">
      <c r="B454" s="31"/>
      <c r="C454" s="31"/>
      <c r="D454" s="31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74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</row>
    <row r="455" spans="2:36" s="29" customFormat="1" ht="18" customHeight="1">
      <c r="B455" s="31"/>
      <c r="C455" s="31"/>
      <c r="D455" s="31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74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</row>
    <row r="456" spans="2:36" s="29" customFormat="1" ht="18" customHeight="1">
      <c r="B456" s="31"/>
      <c r="C456" s="31"/>
      <c r="D456" s="31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74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</row>
    <row r="457" spans="2:36" s="29" customFormat="1" ht="18" customHeight="1">
      <c r="B457" s="31"/>
      <c r="C457" s="31"/>
      <c r="D457" s="31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74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</row>
    <row r="458" spans="2:36" s="29" customFormat="1" ht="18" customHeight="1">
      <c r="B458" s="31"/>
      <c r="C458" s="31"/>
      <c r="D458" s="31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74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</row>
    <row r="459" spans="2:36" s="29" customFormat="1" ht="18" customHeight="1">
      <c r="B459" s="31"/>
      <c r="C459" s="31"/>
      <c r="D459" s="31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74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</row>
    <row r="460" spans="2:36" s="29" customFormat="1" ht="18" customHeight="1">
      <c r="B460" s="31"/>
      <c r="C460" s="31"/>
      <c r="D460" s="31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74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</row>
    <row r="461" spans="2:36" s="29" customFormat="1" ht="18" customHeight="1">
      <c r="B461" s="31"/>
      <c r="C461" s="31"/>
      <c r="D461" s="31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74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</row>
    <row r="462" spans="2:36" s="29" customFormat="1" ht="18" customHeight="1">
      <c r="B462" s="31"/>
      <c r="C462" s="31"/>
      <c r="D462" s="31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74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</row>
    <row r="463" spans="2:36" s="29" customFormat="1" ht="18" customHeight="1">
      <c r="B463" s="31"/>
      <c r="C463" s="31"/>
      <c r="D463" s="31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74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</row>
    <row r="464" spans="2:36" s="29" customFormat="1" ht="18" customHeight="1">
      <c r="B464" s="31"/>
      <c r="C464" s="31"/>
      <c r="D464" s="31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74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</row>
    <row r="465" spans="2:36" s="29" customFormat="1" ht="18" customHeight="1">
      <c r="B465" s="31"/>
      <c r="C465" s="31"/>
      <c r="D465" s="31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74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</row>
    <row r="466" spans="2:36" s="29" customFormat="1" ht="18" customHeight="1">
      <c r="B466" s="31"/>
      <c r="C466" s="31"/>
      <c r="D466" s="31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74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</row>
    <row r="467" spans="2:36" s="29" customFormat="1" ht="18" customHeight="1">
      <c r="B467" s="31"/>
      <c r="C467" s="31"/>
      <c r="D467" s="31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74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</row>
    <row r="468" spans="2:36" s="29" customFormat="1" ht="18" customHeight="1">
      <c r="B468" s="31"/>
      <c r="C468" s="31"/>
      <c r="D468" s="31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74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</row>
    <row r="469" spans="2:36" s="29" customFormat="1" ht="18" customHeight="1">
      <c r="B469" s="31"/>
      <c r="C469" s="31"/>
      <c r="D469" s="31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74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</row>
    <row r="470" spans="2:36" s="29" customFormat="1" ht="18" customHeight="1">
      <c r="B470" s="31"/>
      <c r="C470" s="31"/>
      <c r="D470" s="31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74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</row>
    <row r="471" spans="2:36" s="29" customFormat="1" ht="18" customHeight="1">
      <c r="B471" s="31"/>
      <c r="C471" s="31"/>
      <c r="D471" s="31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74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</row>
    <row r="472" spans="2:36" s="29" customFormat="1" ht="18" customHeight="1">
      <c r="B472" s="31"/>
      <c r="C472" s="31"/>
      <c r="D472" s="31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74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</row>
    <row r="473" spans="2:36" s="29" customFormat="1" ht="18" customHeight="1">
      <c r="B473" s="31"/>
      <c r="C473" s="31"/>
      <c r="D473" s="31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74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</row>
    <row r="474" spans="2:36" s="29" customFormat="1" ht="18" customHeight="1">
      <c r="B474" s="31"/>
      <c r="C474" s="31"/>
      <c r="D474" s="31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74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</row>
    <row r="475" spans="2:36" s="29" customFormat="1" ht="18" customHeight="1">
      <c r="B475" s="31"/>
      <c r="C475" s="31"/>
      <c r="D475" s="31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74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</row>
    <row r="476" spans="2:36" s="29" customFormat="1" ht="18" customHeight="1">
      <c r="B476" s="31"/>
      <c r="C476" s="31"/>
      <c r="D476" s="31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74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</row>
    <row r="477" spans="2:36" s="29" customFormat="1" ht="18" customHeight="1">
      <c r="B477" s="31"/>
      <c r="C477" s="31"/>
      <c r="D477" s="31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74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</row>
    <row r="478" spans="2:36" s="29" customFormat="1" ht="18" customHeight="1">
      <c r="B478" s="31"/>
      <c r="C478" s="31"/>
      <c r="D478" s="31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74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</row>
    <row r="479" spans="2:36" s="29" customFormat="1" ht="18" customHeight="1">
      <c r="B479" s="31"/>
      <c r="C479" s="31"/>
      <c r="D479" s="31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74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</row>
    <row r="480" spans="2:36" s="29" customFormat="1" ht="18" customHeight="1">
      <c r="B480" s="31"/>
      <c r="C480" s="31"/>
      <c r="D480" s="31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74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</row>
    <row r="481" spans="2:36" s="29" customFormat="1" ht="18" customHeight="1">
      <c r="B481" s="31"/>
      <c r="C481" s="31"/>
      <c r="D481" s="31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82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</row>
    <row r="482" spans="2:36" s="29" customFormat="1" ht="18" customHeight="1">
      <c r="B482" s="31"/>
      <c r="C482" s="31"/>
      <c r="D482" s="31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82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</row>
    <row r="483" spans="2:36" s="29" customFormat="1" ht="18" customHeight="1">
      <c r="B483" s="31"/>
      <c r="C483" s="31"/>
      <c r="D483" s="31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82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</row>
    <row r="484" spans="2:36" s="29" customFormat="1" ht="18" customHeight="1">
      <c r="B484" s="31"/>
      <c r="C484" s="31"/>
      <c r="D484" s="31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82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</row>
    <row r="485" spans="2:36" s="29" customFormat="1" ht="18" customHeight="1">
      <c r="B485" s="31"/>
      <c r="C485" s="31"/>
      <c r="D485" s="31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83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</row>
    <row r="486" spans="2:36" s="29" customFormat="1" ht="18" customHeight="1">
      <c r="B486" s="31"/>
      <c r="C486" s="31"/>
      <c r="D486" s="31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83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</row>
    <row r="487" spans="2:36" s="29" customFormat="1" ht="18" customHeight="1">
      <c r="B487" s="31"/>
      <c r="C487" s="31"/>
      <c r="D487" s="31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83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</row>
    <row r="488" spans="2:36" s="29" customFormat="1" ht="18" customHeight="1">
      <c r="B488" s="31"/>
      <c r="C488" s="31"/>
      <c r="D488" s="31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83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</row>
    <row r="489" spans="2:36" s="29" customFormat="1" ht="18" customHeight="1">
      <c r="B489" s="31"/>
      <c r="C489" s="31"/>
      <c r="D489" s="31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83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</row>
    <row r="490" spans="2:36" s="29" customFormat="1" ht="18" customHeight="1">
      <c r="B490" s="31"/>
      <c r="C490" s="31"/>
      <c r="D490" s="31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83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</row>
    <row r="491" spans="2:36" s="29" customFormat="1" ht="18" customHeight="1">
      <c r="B491" s="31"/>
      <c r="C491" s="31"/>
      <c r="D491" s="31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83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</row>
    <row r="492" spans="2:36" s="29" customFormat="1" ht="18" customHeight="1">
      <c r="B492" s="31"/>
      <c r="C492" s="31"/>
      <c r="D492" s="31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83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</row>
    <row r="493" spans="2:24" s="29" customFormat="1" ht="18" customHeight="1">
      <c r="B493" s="31"/>
      <c r="C493" s="31"/>
      <c r="D493" s="31"/>
      <c r="X493" s="81"/>
    </row>
    <row r="494" spans="2:36" s="29" customFormat="1" ht="18" customHeight="1">
      <c r="B494" s="31"/>
      <c r="C494" s="31"/>
      <c r="D494" s="31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74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</row>
    <row r="495" spans="2:36" s="29" customFormat="1" ht="18" customHeight="1">
      <c r="B495" s="31"/>
      <c r="C495" s="31"/>
      <c r="D495" s="3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74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2:36" s="29" customFormat="1" ht="18" customHeight="1">
      <c r="B496" s="31"/>
      <c r="C496" s="31"/>
      <c r="D496" s="3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74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2:36" s="29" customFormat="1" ht="18" customHeight="1">
      <c r="B497" s="31"/>
      <c r="C497" s="31"/>
      <c r="D497" s="3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74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2:36" s="29" customFormat="1" ht="18" customHeight="1">
      <c r="B498" s="31"/>
      <c r="C498" s="31"/>
      <c r="D498" s="3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74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2:36" s="29" customFormat="1" ht="18" customHeight="1">
      <c r="B499" s="31"/>
      <c r="C499" s="31"/>
      <c r="D499" s="3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74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2:36" s="29" customFormat="1" ht="18" customHeight="1">
      <c r="B500" s="31"/>
      <c r="C500" s="31"/>
      <c r="D500" s="3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74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2:36" s="29" customFormat="1" ht="18" customHeight="1">
      <c r="B501" s="31"/>
      <c r="C501" s="31"/>
      <c r="D501" s="3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74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2:36" s="29" customFormat="1" ht="18" customHeight="1">
      <c r="B502" s="31"/>
      <c r="C502" s="31"/>
      <c r="D502" s="3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74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2:36" s="29" customFormat="1" ht="18" customHeight="1">
      <c r="B503" s="31"/>
      <c r="C503" s="31"/>
      <c r="D503" s="3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74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2:36" s="29" customFormat="1" ht="18" customHeight="1">
      <c r="B504" s="31"/>
      <c r="C504" s="31"/>
      <c r="D504" s="3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74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2:36" s="29" customFormat="1" ht="18" customHeight="1">
      <c r="B505" s="31"/>
      <c r="C505" s="31"/>
      <c r="D505" s="3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74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2:36" s="29" customFormat="1" ht="18" customHeight="1">
      <c r="B506" s="31"/>
      <c r="C506" s="31"/>
      <c r="D506" s="3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74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2:36" s="29" customFormat="1" ht="18" customHeight="1">
      <c r="B507" s="31"/>
      <c r="C507" s="31"/>
      <c r="D507" s="3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74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2:36" s="29" customFormat="1" ht="18" customHeight="1">
      <c r="B508" s="31"/>
      <c r="C508" s="31"/>
      <c r="D508" s="3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74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2:36" s="29" customFormat="1" ht="18" customHeight="1">
      <c r="B509" s="31"/>
      <c r="C509" s="31"/>
      <c r="D509" s="3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74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2:36" s="29" customFormat="1" ht="18" customHeight="1">
      <c r="B510" s="31"/>
      <c r="C510" s="31"/>
      <c r="D510" s="3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74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2:36" s="29" customFormat="1" ht="18" customHeight="1">
      <c r="B511" s="31"/>
      <c r="C511" s="31"/>
      <c r="D511" s="3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74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5:36" s="29" customFormat="1" ht="18" customHeight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74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5:36" s="29" customFormat="1" ht="18" customHeight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74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2:36" s="29" customFormat="1" ht="18" customHeight="1">
      <c r="B514" s="31"/>
      <c r="C514" s="31"/>
      <c r="D514" s="3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74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2:36" s="29" customFormat="1" ht="18" customHeight="1">
      <c r="B515" s="31"/>
      <c r="C515" s="31"/>
      <c r="D515" s="3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74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2:36" s="29" customFormat="1" ht="18" customHeight="1">
      <c r="B516" s="31"/>
      <c r="C516" s="31"/>
      <c r="D516" s="3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74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2:36" s="29" customFormat="1" ht="18" customHeight="1">
      <c r="B517" s="31"/>
      <c r="C517" s="31"/>
      <c r="D517" s="3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74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2:36" s="29" customFormat="1" ht="18" customHeight="1">
      <c r="B518" s="31"/>
      <c r="C518" s="31"/>
      <c r="D518" s="3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74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2:36" s="29" customFormat="1" ht="18" customHeight="1">
      <c r="B519" s="31"/>
      <c r="C519" s="31"/>
      <c r="D519" s="3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74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2:36" s="29" customFormat="1" ht="18" customHeight="1">
      <c r="B520" s="31"/>
      <c r="C520" s="31"/>
      <c r="D520" s="3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74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2:36" s="29" customFormat="1" ht="18" customHeight="1">
      <c r="B521" s="31"/>
      <c r="C521" s="31"/>
      <c r="D521" s="3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74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2:36" s="29" customFormat="1" ht="18" customHeight="1">
      <c r="B522" s="31"/>
      <c r="C522" s="31"/>
      <c r="D522" s="3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74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2:36" s="29" customFormat="1" ht="18" customHeight="1">
      <c r="B523" s="31"/>
      <c r="C523" s="31"/>
      <c r="D523" s="3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74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2:36" s="29" customFormat="1" ht="18" customHeight="1">
      <c r="B524" s="31"/>
      <c r="C524" s="31"/>
      <c r="D524" s="3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74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2:36" s="29" customFormat="1" ht="18" customHeight="1">
      <c r="B525" s="31"/>
      <c r="C525" s="31"/>
      <c r="D525" s="3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74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2:36" s="29" customFormat="1" ht="18" customHeight="1">
      <c r="B526" s="31"/>
      <c r="C526" s="31"/>
      <c r="D526" s="3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74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2:36" s="29" customFormat="1" ht="18" customHeight="1">
      <c r="B527" s="31"/>
      <c r="C527" s="31"/>
      <c r="D527" s="3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74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2:36" s="29" customFormat="1" ht="18" customHeight="1">
      <c r="B528" s="31"/>
      <c r="C528" s="31"/>
      <c r="D528" s="3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74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2:36" s="29" customFormat="1" ht="18" customHeight="1">
      <c r="B529" s="31"/>
      <c r="C529" s="31"/>
      <c r="D529" s="3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74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2:36" s="29" customFormat="1" ht="18" customHeight="1">
      <c r="B530" s="31"/>
      <c r="C530" s="31"/>
      <c r="D530" s="3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74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2:36" s="29" customFormat="1" ht="18" customHeight="1">
      <c r="B531" s="31"/>
      <c r="C531" s="31"/>
      <c r="D531" s="3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74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2:36" s="29" customFormat="1" ht="18" customHeight="1">
      <c r="B532" s="31"/>
      <c r="C532" s="31"/>
      <c r="D532" s="3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74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2:36" s="29" customFormat="1" ht="18" customHeight="1">
      <c r="B533" s="31"/>
      <c r="C533" s="31"/>
      <c r="D533" s="3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74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2:36" s="29" customFormat="1" ht="18" customHeight="1">
      <c r="B534" s="31"/>
      <c r="C534" s="31"/>
      <c r="D534" s="3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74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2:36" s="29" customFormat="1" ht="18" customHeight="1">
      <c r="B535" s="31"/>
      <c r="C535" s="31"/>
      <c r="D535" s="3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74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2:36" s="29" customFormat="1" ht="18" customHeight="1">
      <c r="B536" s="31"/>
      <c r="C536" s="31"/>
      <c r="D536" s="3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74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2:36" s="29" customFormat="1" ht="18" customHeight="1">
      <c r="B537" s="31"/>
      <c r="C537" s="31"/>
      <c r="D537" s="3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74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2:36" s="29" customFormat="1" ht="18" customHeight="1">
      <c r="B538" s="31"/>
      <c r="C538" s="31"/>
      <c r="D538" s="3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74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2:36" s="29" customFormat="1" ht="18" customHeight="1">
      <c r="B539" s="31"/>
      <c r="C539" s="31"/>
      <c r="D539" s="3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74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2:36" s="29" customFormat="1" ht="18" customHeight="1">
      <c r="B540" s="31"/>
      <c r="C540" s="31"/>
      <c r="D540" s="3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74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2:36" s="29" customFormat="1" ht="18" customHeight="1">
      <c r="B541" s="31"/>
      <c r="C541" s="31"/>
      <c r="D541" s="3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74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2:36" s="29" customFormat="1" ht="18" customHeight="1">
      <c r="B542" s="31"/>
      <c r="C542" s="31"/>
      <c r="D542" s="3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74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2:36" s="29" customFormat="1" ht="18" customHeight="1">
      <c r="B543" s="31"/>
      <c r="C543" s="31"/>
      <c r="D543" s="3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74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2:36" s="29" customFormat="1" ht="18" customHeight="1">
      <c r="B544" s="31"/>
      <c r="C544" s="31"/>
      <c r="D544" s="3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74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2:36" s="29" customFormat="1" ht="18" customHeight="1">
      <c r="B545" s="31"/>
      <c r="C545" s="31"/>
      <c r="D545" s="3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74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2:36" s="29" customFormat="1" ht="18" customHeight="1">
      <c r="B546" s="31"/>
      <c r="C546" s="31"/>
      <c r="D546" s="3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74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2:36" s="29" customFormat="1" ht="18" customHeight="1">
      <c r="B547" s="31"/>
      <c r="C547" s="31"/>
      <c r="D547" s="3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74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2:36" s="29" customFormat="1" ht="18" customHeight="1">
      <c r="B548" s="31"/>
      <c r="C548" s="31"/>
      <c r="D548" s="3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74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2:36" s="29" customFormat="1" ht="18" customHeight="1">
      <c r="B549" s="31"/>
      <c r="C549" s="31"/>
      <c r="D549" s="3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74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2:36" s="29" customFormat="1" ht="18" customHeight="1">
      <c r="B550" s="31"/>
      <c r="C550" s="31"/>
      <c r="D550" s="3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74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2:36" s="29" customFormat="1" ht="18" customHeight="1">
      <c r="B551" s="31"/>
      <c r="C551" s="31"/>
      <c r="D551" s="3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74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2:36" s="29" customFormat="1" ht="18" customHeight="1">
      <c r="B552" s="31"/>
      <c r="C552" s="31"/>
      <c r="D552" s="3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74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2:36" s="29" customFormat="1" ht="18" customHeight="1">
      <c r="B553" s="31"/>
      <c r="C553" s="31"/>
      <c r="D553" s="3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74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2:36" s="29" customFormat="1" ht="18" customHeight="1">
      <c r="B554" s="31"/>
      <c r="C554" s="31"/>
      <c r="D554" s="3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74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2:36" s="29" customFormat="1" ht="18" customHeight="1">
      <c r="B555" s="31"/>
      <c r="C555" s="31"/>
      <c r="D555" s="3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74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2:36" s="29" customFormat="1" ht="18" customHeight="1">
      <c r="B556" s="31"/>
      <c r="C556" s="31"/>
      <c r="D556" s="3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74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2:36" s="29" customFormat="1" ht="18" customHeight="1">
      <c r="B557" s="31"/>
      <c r="C557" s="31"/>
      <c r="D557" s="3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74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2:36" s="29" customFormat="1" ht="18" customHeight="1">
      <c r="B558" s="31"/>
      <c r="C558" s="31"/>
      <c r="D558" s="3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74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2:36" s="29" customFormat="1" ht="18" customHeight="1">
      <c r="B559" s="31"/>
      <c r="C559" s="31"/>
      <c r="D559" s="3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74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2:36" s="29" customFormat="1" ht="18" customHeight="1">
      <c r="B560" s="31"/>
      <c r="C560" s="31"/>
      <c r="D560" s="3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74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2:36" s="29" customFormat="1" ht="18" customHeight="1">
      <c r="B561" s="31"/>
      <c r="C561" s="31"/>
      <c r="D561" s="3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74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2:36" s="29" customFormat="1" ht="18" customHeight="1">
      <c r="B562" s="31"/>
      <c r="C562" s="31"/>
      <c r="D562" s="3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74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2:36" s="29" customFormat="1" ht="18" customHeight="1">
      <c r="B563" s="31"/>
      <c r="C563" s="31"/>
      <c r="D563" s="3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74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2:36" s="29" customFormat="1" ht="18" customHeight="1">
      <c r="B564" s="31"/>
      <c r="C564" s="31"/>
      <c r="D564" s="3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74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2:36" s="29" customFormat="1" ht="18" customHeight="1">
      <c r="B565" s="31"/>
      <c r="C565" s="31"/>
      <c r="D565" s="3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74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2:36" s="29" customFormat="1" ht="18" customHeight="1">
      <c r="B566" s="31"/>
      <c r="C566" s="31"/>
      <c r="D566" s="3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74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2:36" s="29" customFormat="1" ht="18" customHeight="1">
      <c r="B567" s="31"/>
      <c r="C567" s="31"/>
      <c r="D567" s="3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74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2:36" s="29" customFormat="1" ht="18" customHeight="1">
      <c r="B568" s="31"/>
      <c r="C568" s="31"/>
      <c r="D568" s="3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74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2:36" s="29" customFormat="1" ht="18" customHeight="1">
      <c r="B569" s="31"/>
      <c r="C569" s="31"/>
      <c r="D569" s="3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74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2:36" s="29" customFormat="1" ht="18" customHeight="1">
      <c r="B570" s="31"/>
      <c r="C570" s="31"/>
      <c r="D570" s="3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74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2:36" s="29" customFormat="1" ht="18" customHeight="1">
      <c r="B571" s="31"/>
      <c r="C571" s="31"/>
      <c r="D571" s="3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74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2:36" s="29" customFormat="1" ht="18" customHeight="1">
      <c r="B572" s="31"/>
      <c r="C572" s="31"/>
      <c r="D572" s="3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74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2:36" s="29" customFormat="1" ht="18" customHeight="1">
      <c r="B573" s="31"/>
      <c r="C573" s="31"/>
      <c r="D573" s="3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74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2:36" s="29" customFormat="1" ht="18" customHeight="1">
      <c r="B574" s="31"/>
      <c r="C574" s="31"/>
      <c r="D574" s="3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74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2:36" s="29" customFormat="1" ht="18" customHeight="1">
      <c r="B575" s="31"/>
      <c r="C575" s="31"/>
      <c r="D575" s="3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74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2:36" s="29" customFormat="1" ht="18" customHeight="1">
      <c r="B576" s="31"/>
      <c r="C576" s="31"/>
      <c r="D576" s="3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74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2:36" s="29" customFormat="1" ht="18" customHeight="1">
      <c r="B577" s="31"/>
      <c r="C577" s="31"/>
      <c r="D577" s="3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74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2:36" s="29" customFormat="1" ht="18" customHeight="1">
      <c r="B578" s="31"/>
      <c r="C578" s="31"/>
      <c r="D578" s="3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74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2:36" s="29" customFormat="1" ht="18" customHeight="1">
      <c r="B579" s="31"/>
      <c r="C579" s="31"/>
      <c r="D579" s="3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74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2:36" s="29" customFormat="1" ht="18" customHeight="1">
      <c r="B580" s="31"/>
      <c r="C580" s="31"/>
      <c r="D580" s="3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74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2:36" s="29" customFormat="1" ht="18" customHeight="1">
      <c r="B581" s="31"/>
      <c r="C581" s="31"/>
      <c r="D581" s="3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74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2:36" s="29" customFormat="1" ht="18" customHeight="1">
      <c r="B582" s="31"/>
      <c r="C582" s="31"/>
      <c r="D582" s="3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74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2:36" s="29" customFormat="1" ht="18" customHeight="1">
      <c r="B583" s="31"/>
      <c r="C583" s="31"/>
      <c r="D583" s="3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74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2:36" s="29" customFormat="1" ht="18" customHeight="1">
      <c r="B584" s="31"/>
      <c r="C584" s="31"/>
      <c r="D584" s="3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74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2:36" s="29" customFormat="1" ht="18" customHeight="1">
      <c r="B585" s="31"/>
      <c r="C585" s="31"/>
      <c r="D585" s="3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74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2:36" s="29" customFormat="1" ht="18" customHeight="1">
      <c r="B586" s="31"/>
      <c r="C586" s="31"/>
      <c r="D586" s="3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74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2:36" s="29" customFormat="1" ht="18" customHeight="1">
      <c r="B587" s="31"/>
      <c r="C587" s="31"/>
      <c r="D587" s="3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74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2:36" s="29" customFormat="1" ht="18" customHeight="1">
      <c r="B588" s="31"/>
      <c r="C588" s="31"/>
      <c r="D588" s="3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74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2:36" s="29" customFormat="1" ht="18" customHeight="1">
      <c r="B589" s="31"/>
      <c r="C589" s="31"/>
      <c r="D589" s="3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74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2:36" s="29" customFormat="1" ht="18" customHeight="1">
      <c r="B590" s="31"/>
      <c r="C590" s="31"/>
      <c r="D590" s="3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74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2:36" s="29" customFormat="1" ht="18" customHeight="1">
      <c r="B591" s="31"/>
      <c r="C591" s="31"/>
      <c r="D591" s="3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74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2:36" s="29" customFormat="1" ht="18" customHeight="1">
      <c r="B592" s="31"/>
      <c r="C592" s="31"/>
      <c r="D592" s="3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74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2:36" s="29" customFormat="1" ht="18" customHeight="1">
      <c r="B593" s="31"/>
      <c r="C593" s="31"/>
      <c r="D593" s="3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74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2:36" s="29" customFormat="1" ht="18" customHeight="1">
      <c r="B594" s="31"/>
      <c r="C594" s="31"/>
      <c r="D594" s="3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74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2:36" s="29" customFormat="1" ht="18" customHeight="1">
      <c r="B595" s="31"/>
      <c r="C595" s="31"/>
      <c r="D595" s="3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74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2:36" s="29" customFormat="1" ht="18" customHeight="1">
      <c r="B596" s="31"/>
      <c r="C596" s="31"/>
      <c r="D596" s="3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74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2:36" s="29" customFormat="1" ht="18" customHeight="1">
      <c r="B597" s="31"/>
      <c r="C597" s="31"/>
      <c r="D597" s="3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74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2:36" s="29" customFormat="1" ht="18" customHeight="1">
      <c r="B598" s="31"/>
      <c r="C598" s="31"/>
      <c r="D598" s="3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74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2:36" s="29" customFormat="1" ht="18" customHeight="1">
      <c r="B599" s="31"/>
      <c r="C599" s="31"/>
      <c r="D599" s="3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74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2:36" s="29" customFormat="1" ht="18" customHeight="1">
      <c r="B600" s="31"/>
      <c r="C600" s="31"/>
      <c r="D600" s="3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74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2:36" s="29" customFormat="1" ht="18" customHeight="1">
      <c r="B601" s="31"/>
      <c r="C601" s="31"/>
      <c r="D601" s="3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74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2:36" s="29" customFormat="1" ht="18" customHeight="1">
      <c r="B602" s="31"/>
      <c r="C602" s="31"/>
      <c r="D602" s="3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74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2:36" s="29" customFormat="1" ht="18" customHeight="1">
      <c r="B603" s="31"/>
      <c r="C603" s="31"/>
      <c r="D603" s="3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74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2:36" s="29" customFormat="1" ht="18" customHeight="1">
      <c r="B604" s="31"/>
      <c r="C604" s="31"/>
      <c r="D604" s="3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74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2:36" s="29" customFormat="1" ht="18" customHeight="1">
      <c r="B605" s="31"/>
      <c r="C605" s="31"/>
      <c r="D605" s="3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74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2:36" s="29" customFormat="1" ht="18" customHeight="1">
      <c r="B606" s="31"/>
      <c r="C606" s="31"/>
      <c r="D606" s="3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74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2:36" s="29" customFormat="1" ht="18" customHeight="1">
      <c r="B607" s="31"/>
      <c r="C607" s="31"/>
      <c r="D607" s="3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74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2:36" s="29" customFormat="1" ht="18" customHeight="1">
      <c r="B608" s="31"/>
      <c r="C608" s="31"/>
      <c r="D608" s="3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74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2:36" s="29" customFormat="1" ht="18" customHeight="1">
      <c r="B609" s="31"/>
      <c r="C609" s="31"/>
      <c r="D609" s="3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74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2:36" s="29" customFormat="1" ht="18" customHeight="1">
      <c r="B610" s="31"/>
      <c r="C610" s="31"/>
      <c r="D610" s="3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74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2:36" s="29" customFormat="1" ht="18" customHeight="1">
      <c r="B611" s="31"/>
      <c r="C611" s="31"/>
      <c r="D611" s="3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74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2:36" s="29" customFormat="1" ht="18" customHeight="1">
      <c r="B612" s="31"/>
      <c r="C612" s="31"/>
      <c r="D612" s="3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74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2:36" s="29" customFormat="1" ht="18" customHeight="1">
      <c r="B613" s="31"/>
      <c r="C613" s="31"/>
      <c r="D613" s="3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74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2:36" s="29" customFormat="1" ht="18" customHeight="1">
      <c r="B614" s="31"/>
      <c r="C614" s="31"/>
      <c r="D614" s="3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74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2:36" s="29" customFormat="1" ht="18" customHeight="1">
      <c r="B615" s="31"/>
      <c r="C615" s="31"/>
      <c r="D615" s="3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74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2:36" s="29" customFormat="1" ht="18" customHeight="1">
      <c r="B616" s="31"/>
      <c r="C616" s="31"/>
      <c r="D616" s="3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74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2:36" s="29" customFormat="1" ht="18" customHeight="1">
      <c r="B617" s="31"/>
      <c r="C617" s="31"/>
      <c r="D617" s="3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74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2:36" s="29" customFormat="1" ht="18" customHeight="1">
      <c r="B618" s="31"/>
      <c r="C618" s="31"/>
      <c r="D618" s="3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74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2:36" s="29" customFormat="1" ht="18" customHeight="1">
      <c r="B619" s="31"/>
      <c r="C619" s="31"/>
      <c r="D619" s="3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74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2:36" s="29" customFormat="1" ht="18" customHeight="1">
      <c r="B620" s="31"/>
      <c r="C620" s="31"/>
      <c r="D620" s="3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74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2:36" s="29" customFormat="1" ht="18" customHeight="1">
      <c r="B621" s="31"/>
      <c r="C621" s="31"/>
      <c r="D621" s="3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74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2:36" s="29" customFormat="1" ht="18" customHeight="1">
      <c r="B622" s="31"/>
      <c r="C622" s="31"/>
      <c r="D622" s="3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74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2:36" s="29" customFormat="1" ht="18" customHeight="1">
      <c r="B623" s="31"/>
      <c r="C623" s="31"/>
      <c r="D623" s="3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74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2:36" s="29" customFormat="1" ht="18" customHeight="1">
      <c r="B624" s="31"/>
      <c r="C624" s="31"/>
      <c r="D624" s="3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74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2:36" s="29" customFormat="1" ht="18" customHeight="1">
      <c r="B625" s="31"/>
      <c r="C625" s="31"/>
      <c r="D625" s="3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74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2:36" s="29" customFormat="1" ht="18" customHeight="1">
      <c r="B626" s="31"/>
      <c r="C626" s="31"/>
      <c r="D626" s="3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74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2:36" s="29" customFormat="1" ht="18" customHeight="1">
      <c r="B627" s="31"/>
      <c r="C627" s="31"/>
      <c r="D627" s="3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74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2:36" s="29" customFormat="1" ht="18" customHeight="1">
      <c r="B628" s="31"/>
      <c r="C628" s="31"/>
      <c r="D628" s="3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74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2:36" s="29" customFormat="1" ht="18" customHeight="1">
      <c r="B629" s="31"/>
      <c r="C629" s="31"/>
      <c r="D629" s="3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74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2:36" s="29" customFormat="1" ht="18" customHeight="1">
      <c r="B630" s="32"/>
      <c r="C630" s="32"/>
      <c r="D630" s="3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74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5:36" s="29" customFormat="1" ht="18" customHeight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74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2:36" s="29" customFormat="1" ht="18" customHeight="1">
      <c r="B632" s="31"/>
      <c r="C632" s="31"/>
      <c r="D632" s="3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74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2:36" s="29" customFormat="1" ht="18" customHeight="1">
      <c r="B633" s="31"/>
      <c r="C633" s="31"/>
      <c r="D633" s="3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74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2:36" s="29" customFormat="1" ht="18" customHeight="1">
      <c r="B634" s="31"/>
      <c r="C634" s="31"/>
      <c r="D634" s="3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74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2:36" s="29" customFormat="1" ht="18" customHeight="1">
      <c r="B635" s="31"/>
      <c r="C635" s="31"/>
      <c r="D635" s="3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74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2:36" s="29" customFormat="1" ht="18" customHeight="1">
      <c r="B636" s="31"/>
      <c r="C636" s="31"/>
      <c r="D636" s="3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74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2:36" s="29" customFormat="1" ht="18" customHeight="1">
      <c r="B637" s="31"/>
      <c r="C637" s="31"/>
      <c r="D637" s="3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74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2:36" s="29" customFormat="1" ht="18" customHeight="1">
      <c r="B638" s="31"/>
      <c r="C638" s="31"/>
      <c r="D638" s="3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74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2:36" s="29" customFormat="1" ht="18" customHeight="1">
      <c r="B639" s="31"/>
      <c r="C639" s="31"/>
      <c r="D639" s="3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74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2:36" s="29" customFormat="1" ht="18" customHeight="1">
      <c r="B640" s="31"/>
      <c r="C640" s="31"/>
      <c r="D640" s="3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74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2:36" s="29" customFormat="1" ht="18" customHeight="1">
      <c r="B641" s="31"/>
      <c r="C641" s="31"/>
      <c r="D641" s="3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74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2:36" s="29" customFormat="1" ht="18" customHeight="1">
      <c r="B642" s="31"/>
      <c r="C642" s="31"/>
      <c r="D642" s="3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74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2:36" s="29" customFormat="1" ht="18" customHeight="1">
      <c r="B643" s="31"/>
      <c r="C643" s="31"/>
      <c r="D643" s="3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74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2:36" s="29" customFormat="1" ht="18" customHeight="1">
      <c r="B644" s="31"/>
      <c r="C644" s="31"/>
      <c r="D644" s="3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74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2:36" s="29" customFormat="1" ht="18" customHeight="1">
      <c r="B645" s="31"/>
      <c r="C645" s="31"/>
      <c r="D645" s="3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74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2:36" s="29" customFormat="1" ht="18" customHeight="1">
      <c r="B646" s="31"/>
      <c r="C646" s="31"/>
      <c r="D646" s="3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74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2:36" s="29" customFormat="1" ht="18" customHeight="1">
      <c r="B647" s="31"/>
      <c r="C647" s="31"/>
      <c r="D647" s="3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74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2:36" s="29" customFormat="1" ht="18" customHeight="1">
      <c r="B648" s="31"/>
      <c r="C648" s="31"/>
      <c r="D648" s="3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74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2:36" s="29" customFormat="1" ht="18" customHeight="1">
      <c r="B649" s="31"/>
      <c r="C649" s="31"/>
      <c r="D649" s="3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74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2:36" s="29" customFormat="1" ht="18" customHeight="1">
      <c r="B650" s="31"/>
      <c r="C650" s="31"/>
      <c r="D650" s="3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74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2:36" s="29" customFormat="1" ht="18" customHeight="1">
      <c r="B651" s="31"/>
      <c r="C651" s="31"/>
      <c r="D651" s="3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74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2:36" s="29" customFormat="1" ht="18" customHeight="1">
      <c r="B652" s="31"/>
      <c r="C652" s="31"/>
      <c r="D652" s="3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74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2:36" s="29" customFormat="1" ht="18" customHeight="1">
      <c r="B653" s="31"/>
      <c r="C653" s="31"/>
      <c r="D653" s="3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74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2:36" s="29" customFormat="1" ht="18" customHeight="1">
      <c r="B654" s="31"/>
      <c r="C654" s="31"/>
      <c r="D654" s="3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74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2:36" s="29" customFormat="1" ht="18" customHeight="1">
      <c r="B655" s="31"/>
      <c r="C655" s="31"/>
      <c r="D655" s="3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74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2:36" s="29" customFormat="1" ht="18" customHeight="1">
      <c r="B656" s="31"/>
      <c r="C656" s="31"/>
      <c r="D656" s="3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74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2:36" s="29" customFormat="1" ht="18" customHeight="1">
      <c r="B657" s="31"/>
      <c r="C657" s="31"/>
      <c r="D657" s="3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74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2:36" s="29" customFormat="1" ht="18" customHeight="1">
      <c r="B658" s="31"/>
      <c r="C658" s="31"/>
      <c r="D658" s="3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74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2:36" s="29" customFormat="1" ht="18" customHeight="1">
      <c r="B659" s="31"/>
      <c r="C659" s="31"/>
      <c r="D659" s="3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74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2:36" s="29" customFormat="1" ht="18" customHeight="1">
      <c r="B660" s="31"/>
      <c r="C660" s="31"/>
      <c r="D660" s="3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74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2:36" s="29" customFormat="1" ht="18" customHeight="1">
      <c r="B661" s="31"/>
      <c r="C661" s="31"/>
      <c r="D661" s="3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74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2:36" s="29" customFormat="1" ht="18" customHeight="1">
      <c r="B662" s="31"/>
      <c r="C662" s="31"/>
      <c r="D662" s="3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74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2:36" s="29" customFormat="1" ht="18" customHeight="1">
      <c r="B663" s="31"/>
      <c r="C663" s="31"/>
      <c r="D663" s="3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74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2:36" s="29" customFormat="1" ht="18" customHeight="1">
      <c r="B664" s="31"/>
      <c r="C664" s="31"/>
      <c r="D664" s="3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74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2:36" s="29" customFormat="1" ht="18" customHeight="1">
      <c r="B665" s="31"/>
      <c r="C665" s="31"/>
      <c r="D665" s="3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74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2:36" s="29" customFormat="1" ht="18" customHeight="1">
      <c r="B666" s="31"/>
      <c r="C666" s="31"/>
      <c r="D666" s="3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74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2:36" s="29" customFormat="1" ht="18" customHeight="1">
      <c r="B667" s="31"/>
      <c r="C667" s="31"/>
      <c r="D667" s="3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74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2:36" s="29" customFormat="1" ht="18" customHeight="1">
      <c r="B668" s="31"/>
      <c r="C668" s="31"/>
      <c r="D668" s="3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74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2:36" s="29" customFormat="1" ht="18" customHeight="1">
      <c r="B669" s="31"/>
      <c r="C669" s="31"/>
      <c r="D669" s="3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74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2:36" s="29" customFormat="1" ht="18" customHeight="1">
      <c r="B670" s="31"/>
      <c r="C670" s="31"/>
      <c r="D670" s="3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74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2:36" s="29" customFormat="1" ht="18" customHeight="1">
      <c r="B671" s="31"/>
      <c r="C671" s="31"/>
      <c r="D671" s="3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74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2:36" s="29" customFormat="1" ht="18" customHeight="1">
      <c r="B672" s="31"/>
      <c r="C672" s="31"/>
      <c r="D672" s="3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74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2:36" s="29" customFormat="1" ht="18" customHeight="1">
      <c r="B673" s="31"/>
      <c r="C673" s="31"/>
      <c r="D673" s="3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74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2:36" s="29" customFormat="1" ht="18" customHeight="1">
      <c r="B674" s="31"/>
      <c r="C674" s="31"/>
      <c r="D674" s="3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74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2:36" s="29" customFormat="1" ht="18" customHeight="1">
      <c r="B675" s="31"/>
      <c r="C675" s="31"/>
      <c r="D675" s="3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74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  <row r="676" spans="2:36" s="29" customFormat="1" ht="18" customHeight="1">
      <c r="B676" s="31"/>
      <c r="C676" s="31"/>
      <c r="D676" s="3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74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</row>
    <row r="677" spans="2:36" s="29" customFormat="1" ht="18" customHeight="1">
      <c r="B677" s="31"/>
      <c r="C677" s="31"/>
      <c r="D677" s="3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74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</row>
    <row r="678" spans="2:36" s="29" customFormat="1" ht="18" customHeight="1">
      <c r="B678" s="31"/>
      <c r="C678" s="31"/>
      <c r="D678" s="3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74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</row>
    <row r="679" spans="2:36" s="29" customFormat="1" ht="18" customHeight="1">
      <c r="B679" s="31"/>
      <c r="C679" s="31"/>
      <c r="D679" s="3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74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</row>
    <row r="680" spans="2:36" s="29" customFormat="1" ht="18" customHeight="1">
      <c r="B680" s="31"/>
      <c r="C680" s="31"/>
      <c r="D680" s="3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74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</row>
    <row r="681" spans="2:36" s="29" customFormat="1" ht="18" customHeight="1">
      <c r="B681" s="31"/>
      <c r="C681" s="31"/>
      <c r="D681" s="3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74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</row>
    <row r="682" spans="2:36" s="29" customFormat="1" ht="18" customHeight="1">
      <c r="B682" s="31"/>
      <c r="C682" s="31"/>
      <c r="D682" s="3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74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</row>
    <row r="683" spans="2:36" s="29" customFormat="1" ht="18" customHeight="1">
      <c r="B683" s="31"/>
      <c r="C683" s="31"/>
      <c r="D683" s="3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74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</row>
    <row r="684" spans="2:36" s="29" customFormat="1" ht="18" customHeight="1">
      <c r="B684" s="31"/>
      <c r="C684" s="31"/>
      <c r="D684" s="3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74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</row>
    <row r="685" spans="2:36" s="29" customFormat="1" ht="18" customHeight="1">
      <c r="B685" s="31"/>
      <c r="C685" s="31"/>
      <c r="D685" s="3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74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</row>
    <row r="686" spans="2:36" s="29" customFormat="1" ht="18" customHeight="1">
      <c r="B686" s="31"/>
      <c r="C686" s="31"/>
      <c r="D686" s="3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74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</row>
    <row r="687" spans="2:36" s="29" customFormat="1" ht="18" customHeight="1">
      <c r="B687" s="31"/>
      <c r="C687" s="31"/>
      <c r="D687" s="3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74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</row>
    <row r="688" spans="2:36" s="29" customFormat="1" ht="18" customHeight="1">
      <c r="B688" s="31"/>
      <c r="C688" s="31"/>
      <c r="D688" s="3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74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</row>
    <row r="689" spans="2:36" s="29" customFormat="1" ht="18" customHeight="1">
      <c r="B689" s="31"/>
      <c r="C689" s="31"/>
      <c r="D689" s="3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74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</row>
    <row r="690" spans="2:36" s="29" customFormat="1" ht="18" customHeight="1">
      <c r="B690" s="31"/>
      <c r="C690" s="31"/>
      <c r="D690" s="3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74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</row>
    <row r="691" spans="2:36" s="29" customFormat="1" ht="18" customHeight="1">
      <c r="B691" s="31"/>
      <c r="C691" s="31"/>
      <c r="D691" s="3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74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</row>
    <row r="692" spans="2:36" s="29" customFormat="1" ht="18" customHeight="1">
      <c r="B692" s="31"/>
      <c r="C692" s="31"/>
      <c r="D692" s="3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74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</row>
    <row r="693" spans="2:36" s="29" customFormat="1" ht="18" customHeight="1">
      <c r="B693" s="31"/>
      <c r="C693" s="31"/>
      <c r="D693" s="3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74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</row>
    <row r="694" spans="2:36" s="29" customFormat="1" ht="18" customHeight="1">
      <c r="B694" s="31"/>
      <c r="C694" s="31"/>
      <c r="D694" s="3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74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</row>
    <row r="695" spans="2:36" s="29" customFormat="1" ht="18" customHeight="1">
      <c r="B695" s="31"/>
      <c r="C695" s="31"/>
      <c r="D695" s="3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74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</row>
    <row r="696" spans="2:36" s="29" customFormat="1" ht="18" customHeight="1">
      <c r="B696" s="31"/>
      <c r="C696" s="31"/>
      <c r="D696" s="3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74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</row>
    <row r="697" spans="2:36" s="29" customFormat="1" ht="18" customHeight="1">
      <c r="B697" s="31"/>
      <c r="C697" s="31"/>
      <c r="D697" s="3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74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</row>
    <row r="698" spans="2:36" s="29" customFormat="1" ht="18" customHeight="1">
      <c r="B698" s="31"/>
      <c r="C698" s="31"/>
      <c r="D698" s="3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74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</row>
    <row r="699" spans="2:36" s="29" customFormat="1" ht="18" customHeight="1">
      <c r="B699" s="31"/>
      <c r="C699" s="31"/>
      <c r="D699" s="3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74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</row>
    <row r="700" spans="2:36" s="29" customFormat="1" ht="18" customHeight="1">
      <c r="B700" s="31"/>
      <c r="C700" s="31"/>
      <c r="D700" s="3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74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</row>
    <row r="701" spans="2:36" s="29" customFormat="1" ht="18" customHeight="1">
      <c r="B701" s="31"/>
      <c r="C701" s="31"/>
      <c r="D701" s="3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74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</row>
    <row r="702" spans="2:36" s="29" customFormat="1" ht="18" customHeight="1">
      <c r="B702" s="31"/>
      <c r="C702" s="31"/>
      <c r="D702" s="3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74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</row>
    <row r="703" spans="2:36" s="29" customFormat="1" ht="18" customHeight="1">
      <c r="B703" s="31"/>
      <c r="C703" s="31"/>
      <c r="D703" s="3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74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</row>
    <row r="704" spans="2:36" s="29" customFormat="1" ht="18" customHeight="1">
      <c r="B704" s="31"/>
      <c r="C704" s="31"/>
      <c r="D704" s="3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74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</row>
    <row r="705" spans="2:36" s="29" customFormat="1" ht="18" customHeight="1">
      <c r="B705" s="31"/>
      <c r="C705" s="31"/>
      <c r="D705" s="3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74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</row>
    <row r="706" spans="2:36" s="29" customFormat="1" ht="18" customHeight="1">
      <c r="B706" s="31"/>
      <c r="C706" s="31"/>
      <c r="D706" s="3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74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</row>
    <row r="707" spans="2:36" s="29" customFormat="1" ht="18" customHeight="1">
      <c r="B707" s="31"/>
      <c r="C707" s="31"/>
      <c r="D707" s="3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74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</row>
    <row r="708" spans="2:36" s="29" customFormat="1" ht="18" customHeight="1">
      <c r="B708" s="31"/>
      <c r="C708" s="31"/>
      <c r="D708" s="3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74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</row>
    <row r="709" spans="2:36" s="29" customFormat="1" ht="18" customHeight="1">
      <c r="B709" s="31"/>
      <c r="C709" s="31"/>
      <c r="D709" s="3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74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</row>
    <row r="710" spans="2:36" s="29" customFormat="1" ht="18" customHeight="1">
      <c r="B710" s="31"/>
      <c r="C710" s="31"/>
      <c r="D710" s="3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74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</row>
    <row r="711" spans="2:36" s="29" customFormat="1" ht="18" customHeight="1">
      <c r="B711" s="31"/>
      <c r="C711" s="31"/>
      <c r="D711" s="3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74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</row>
    <row r="712" spans="2:36" s="29" customFormat="1" ht="18" customHeight="1">
      <c r="B712" s="31"/>
      <c r="C712" s="31"/>
      <c r="D712" s="3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74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</row>
    <row r="713" spans="2:36" s="29" customFormat="1" ht="18" customHeight="1">
      <c r="B713" s="31"/>
      <c r="C713" s="31"/>
      <c r="D713" s="3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74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</row>
    <row r="714" spans="2:36" s="29" customFormat="1" ht="18" customHeight="1">
      <c r="B714" s="31"/>
      <c r="C714" s="31"/>
      <c r="D714" s="3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74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</row>
    <row r="715" spans="2:36" s="29" customFormat="1" ht="18" customHeight="1">
      <c r="B715" s="31"/>
      <c r="C715" s="31"/>
      <c r="D715" s="3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74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</row>
    <row r="716" spans="2:36" s="29" customFormat="1" ht="18" customHeight="1">
      <c r="B716" s="31"/>
      <c r="C716" s="31"/>
      <c r="D716" s="3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74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</row>
    <row r="717" spans="2:36" s="29" customFormat="1" ht="18" customHeight="1">
      <c r="B717" s="31"/>
      <c r="C717" s="31"/>
      <c r="D717" s="3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74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</row>
    <row r="718" spans="2:36" s="29" customFormat="1" ht="18" customHeight="1">
      <c r="B718" s="31"/>
      <c r="C718" s="31"/>
      <c r="D718" s="3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74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</row>
    <row r="719" spans="2:36" s="29" customFormat="1" ht="18" customHeight="1">
      <c r="B719" s="31"/>
      <c r="C719" s="31"/>
      <c r="D719" s="3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74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</row>
  </sheetData>
  <mergeCells count="21">
    <mergeCell ref="AR7:AR8"/>
    <mergeCell ref="AK7:AP7"/>
    <mergeCell ref="AQ7:AQ8"/>
    <mergeCell ref="E7:X7"/>
    <mergeCell ref="Y7:AJ7"/>
    <mergeCell ref="K99:M99"/>
    <mergeCell ref="E98:I98"/>
    <mergeCell ref="K98:M98"/>
    <mergeCell ref="B7:B8"/>
    <mergeCell ref="C7:C8"/>
    <mergeCell ref="D7:D9"/>
    <mergeCell ref="AS7:AS8"/>
    <mergeCell ref="G5:AC5"/>
    <mergeCell ref="E103:I103"/>
    <mergeCell ref="K103:M103"/>
    <mergeCell ref="E100:I100"/>
    <mergeCell ref="E101:I101"/>
    <mergeCell ref="K101:M101"/>
    <mergeCell ref="E102:I102"/>
    <mergeCell ref="K102:M102"/>
    <mergeCell ref="E99:I99"/>
  </mergeCells>
  <printOptions/>
  <pageMargins left="0.15748031496062992" right="0.1968503937007874" top="0.35433070866141736" bottom="0.1968503937007874" header="0.5118110236220472" footer="0.35433070866141736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TGH-4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Admin</cp:lastModifiedBy>
  <cp:lastPrinted>2012-06-08T10:48:46Z</cp:lastPrinted>
  <dcterms:created xsi:type="dcterms:W3CDTF">2002-04-10T06:58:35Z</dcterms:created>
  <dcterms:modified xsi:type="dcterms:W3CDTF">2013-07-11T17:42:54Z</dcterms:modified>
  <cp:category/>
  <cp:version/>
  <cp:contentType/>
  <cp:contentStatus/>
</cp:coreProperties>
</file>